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arameters" sheetId="1" r:id="rId1"/>
    <sheet name="Shape" sheetId="2" r:id="rId2"/>
    <sheet name="Pattern" sheetId="3" r:id="rId3"/>
    <sheet name="Tabelle2" sheetId="4" r:id="rId4"/>
  </sheets>
  <definedNames>
    <definedName name="a_1">'Parameters'!$B$10</definedName>
    <definedName name="a_2">'Parameters'!$B$9</definedName>
    <definedName name="a_3">'Parameters'!$B$8</definedName>
    <definedName name="a_4">'Parameters'!$B$7</definedName>
    <definedName name="a_5">'Parameters'!$B$6</definedName>
    <definedName name="a_6">'Parameters'!$B$5</definedName>
    <definedName name="Cb">'Parameters'!$B$17</definedName>
    <definedName name="Cp">'Parameters'!$B$16</definedName>
    <definedName name="D">'Parameters'!$B$21</definedName>
    <definedName name="dr">'Tabelle2'!$K:$K</definedName>
    <definedName name="ds">'Tabelle2'!$L:$L</definedName>
    <definedName name="dx">'Tabelle2'!$J:$J</definedName>
    <definedName name="i">'Tabelle2'!$A:$A</definedName>
    <definedName name="L">'Parameters'!$B$20</definedName>
    <definedName name="L2D">'Parameters'!$B$15</definedName>
    <definedName name="n">'Parameters'!$B$13</definedName>
    <definedName name="nG">'Parameters'!$B$14</definedName>
    <definedName name="phi">'Tabelle2'!$B:$B</definedName>
    <definedName name="r">'Tabelle2'!$G:$G</definedName>
    <definedName name="r2D">'Tabelle2'!$E:$E</definedName>
    <definedName name="r2D2">'Tabelle2'!$D:$D</definedName>
    <definedName name="U__2_nG">'Tabelle2'!$N:$N</definedName>
    <definedName name="V">'Parameters'!$B$19</definedName>
    <definedName name="Vb">'Parameters'!$B$18</definedName>
    <definedName name="x">'Tabelle2'!$F:$F</definedName>
    <definedName name="x_">'Tabelle2'!$I:$I</definedName>
    <definedName name="x2L">'Tabelle2'!$C:$C</definedName>
  </definedNames>
  <calcPr fullCalcOnLoad="1"/>
</workbook>
</file>

<file path=xl/sharedStrings.xml><?xml version="1.0" encoding="utf-8"?>
<sst xmlns="http://schemas.openxmlformats.org/spreadsheetml/2006/main" count="67" uniqueCount="46">
  <si>
    <t>Gertler 4166 Shape</t>
  </si>
  <si>
    <t>Johannes Eissing, 10.11.2007</t>
  </si>
  <si>
    <t>Coefficients</t>
  </si>
  <si>
    <t>a_6</t>
  </si>
  <si>
    <t>a_5</t>
  </si>
  <si>
    <t>a_4</t>
  </si>
  <si>
    <t>a_3</t>
  </si>
  <si>
    <t>a_2</t>
  </si>
  <si>
    <t>a_1</t>
  </si>
  <si>
    <t>Yellow=Input</t>
  </si>
  <si>
    <t>n</t>
  </si>
  <si>
    <t>[-]</t>
  </si>
  <si>
    <t>Number of Points</t>
  </si>
  <si>
    <t>nG</t>
  </si>
  <si>
    <t>Number of Gores</t>
  </si>
  <si>
    <t>L2D</t>
  </si>
  <si>
    <t>Length to Diameter ratio</t>
  </si>
  <si>
    <t>Cp</t>
  </si>
  <si>
    <t>Prismatic coefficient</t>
  </si>
  <si>
    <t>Cb</t>
  </si>
  <si>
    <t>Block Coefficient</t>
  </si>
  <si>
    <t>Vb</t>
  </si>
  <si>
    <t>[m^3]</t>
  </si>
  <si>
    <t>Block Volume</t>
  </si>
  <si>
    <t>V</t>
  </si>
  <si>
    <t>Volume</t>
  </si>
  <si>
    <t>L</t>
  </si>
  <si>
    <t>[m]</t>
  </si>
  <si>
    <t>Length</t>
  </si>
  <si>
    <t>D</t>
  </si>
  <si>
    <t>Diameter</t>
  </si>
  <si>
    <t>i</t>
  </si>
  <si>
    <t>phi</t>
  </si>
  <si>
    <t>x2L</t>
  </si>
  <si>
    <t>r2D2</t>
  </si>
  <si>
    <t>r2D</t>
  </si>
  <si>
    <t>x</t>
  </si>
  <si>
    <t>r</t>
  </si>
  <si>
    <t>-r</t>
  </si>
  <si>
    <t>x'</t>
  </si>
  <si>
    <t>dx</t>
  </si>
  <si>
    <t>dr</t>
  </si>
  <si>
    <t>ds</t>
  </si>
  <si>
    <t>s</t>
  </si>
  <si>
    <t>U/(2*nG)</t>
  </si>
  <si>
    <t>-U/(2*nG)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</si>
</sst>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000"/>
  </numFmts>
  <fonts count="36">
    <font>
      <sz val="10"/>
      <name val="Arial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64" fontId="0" fillId="34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166" fontId="0" fillId="34" borderId="1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5"/>
          <c:w val="0.98525"/>
          <c:h val="0.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Tabelle2!$G$1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Tabelle2!$F$3:$F$100</c:f>
              <c:numCache>
                <c:ptCount val="98"/>
                <c:pt idx="0">
                  <c:v>0</c:v>
                </c:pt>
                <c:pt idx="1">
                  <c:v>0.012311659404862228</c:v>
                </c:pt>
                <c:pt idx="2">
                  <c:v>0.04894348370484646</c:v>
                </c:pt>
                <c:pt idx="3">
                  <c:v>0.10899347581163209</c:v>
                </c:pt>
                <c:pt idx="4">
                  <c:v>0.19098300562505252</c:v>
                </c:pt>
                <c:pt idx="5">
                  <c:v>0.29289321881345237</c:v>
                </c:pt>
                <c:pt idx="6">
                  <c:v>0.4122147477075268</c:v>
                </c:pt>
                <c:pt idx="7">
                  <c:v>0.5460095002604531</c:v>
                </c:pt>
                <c:pt idx="8">
                  <c:v>0.6909830056250524</c:v>
                </c:pt>
                <c:pt idx="9">
                  <c:v>0.8435655349597689</c:v>
                </c:pt>
                <c:pt idx="10">
                  <c:v>0.9999999999999998</c:v>
                </c:pt>
                <c:pt idx="11">
                  <c:v>1.1564344650402305</c:v>
                </c:pt>
                <c:pt idx="12">
                  <c:v>1.3090169943749472</c:v>
                </c:pt>
                <c:pt idx="13">
                  <c:v>1.4539904997395465</c:v>
                </c:pt>
                <c:pt idx="14">
                  <c:v>1.5877852522924727</c:v>
                </c:pt>
                <c:pt idx="15">
                  <c:v>1.7071067811865472</c:v>
                </c:pt>
                <c:pt idx="16">
                  <c:v>1.8090169943749472</c:v>
                </c:pt>
                <c:pt idx="17">
                  <c:v>1.8910065241883676</c:v>
                </c:pt>
                <c:pt idx="18">
                  <c:v>1.9510565162951534</c:v>
                </c:pt>
                <c:pt idx="19">
                  <c:v>1.9876883405951375</c:v>
                </c:pt>
                <c:pt idx="20">
                  <c:v>1.9999999999999998</c:v>
                </c:pt>
                <c:pt idx="21">
                  <c:v>1.9876883405951375</c:v>
                </c:pt>
                <c:pt idx="22">
                  <c:v>1.9510565162951534</c:v>
                </c:pt>
                <c:pt idx="23">
                  <c:v>1.8910065241883676</c:v>
                </c:pt>
                <c:pt idx="24">
                  <c:v>1.8090169943749472</c:v>
                </c:pt>
                <c:pt idx="25">
                  <c:v>1.7071067811865475</c:v>
                </c:pt>
                <c:pt idx="26">
                  <c:v>1.5877852522924731</c:v>
                </c:pt>
                <c:pt idx="27">
                  <c:v>1.4539904997395467</c:v>
                </c:pt>
                <c:pt idx="28">
                  <c:v>1.3090169943749472</c:v>
                </c:pt>
                <c:pt idx="29">
                  <c:v>1.1564344650402307</c:v>
                </c:pt>
                <c:pt idx="30">
                  <c:v>1</c:v>
                </c:pt>
                <c:pt idx="31">
                  <c:v>0.8435655349597692</c:v>
                </c:pt>
                <c:pt idx="32">
                  <c:v>0.6909830056250527</c:v>
                </c:pt>
                <c:pt idx="33">
                  <c:v>0.5460095002604533</c:v>
                </c:pt>
                <c:pt idx="34">
                  <c:v>0.41221474770752703</c:v>
                </c:pt>
                <c:pt idx="35">
                  <c:v>0.2928932188134526</c:v>
                </c:pt>
                <c:pt idx="36">
                  <c:v>0.19098300562505263</c:v>
                </c:pt>
                <c:pt idx="37">
                  <c:v>0.1089934758116322</c:v>
                </c:pt>
                <c:pt idx="38">
                  <c:v>0.04894348370484646</c:v>
                </c:pt>
                <c:pt idx="39">
                  <c:v>0.012311659404862339</c:v>
                </c:pt>
                <c:pt idx="40">
                  <c:v>0</c:v>
                </c:pt>
                <c:pt idx="41">
                  <c:v>0.012311659404862228</c:v>
                </c:pt>
                <c:pt idx="42">
                  <c:v>0.04894348370484635</c:v>
                </c:pt>
                <c:pt idx="43">
                  <c:v>0.10899347581163198</c:v>
                </c:pt>
                <c:pt idx="44">
                  <c:v>0.1909830056250524</c:v>
                </c:pt>
                <c:pt idx="45">
                  <c:v>0.29289321881345226</c:v>
                </c:pt>
                <c:pt idx="46">
                  <c:v>0.4122147477075266</c:v>
                </c:pt>
                <c:pt idx="47">
                  <c:v>0.5460095002604529</c:v>
                </c:pt>
                <c:pt idx="48">
                  <c:v>0.6909830056250522</c:v>
                </c:pt>
                <c:pt idx="49">
                  <c:v>0.8435655349597687</c:v>
                </c:pt>
                <c:pt idx="50">
                  <c:v>0.9999999999999996</c:v>
                </c:pt>
              </c:numCache>
            </c:numRef>
          </c:xVal>
          <c:yVal>
            <c:numRef>
              <c:f>Tabelle2!$G$3:$G$100</c:f>
              <c:numCache>
                <c:ptCount val="98"/>
                <c:pt idx="0">
                  <c:v>0</c:v>
                </c:pt>
                <c:pt idx="1">
                  <c:v>0.039625815100095406</c:v>
                </c:pt>
                <c:pt idx="2">
                  <c:v>0.08088693201816854</c:v>
                </c:pt>
                <c:pt idx="3">
                  <c:v>0.12340203982952891</c:v>
                </c:pt>
                <c:pt idx="4">
                  <c:v>0.16438308649816413</c:v>
                </c:pt>
                <c:pt idx="5">
                  <c:v>0.1998188475528421</c:v>
                </c:pt>
                <c:pt idx="6">
                  <c:v>0.22623840943444934</c:v>
                </c:pt>
                <c:pt idx="7">
                  <c:v>0.24220505920155805</c:v>
                </c:pt>
                <c:pt idx="8">
                  <c:v>0.24897493544867808</c:v>
                </c:pt>
                <c:pt idx="9">
                  <c:v>0.24989006162747213</c:v>
                </c:pt>
                <c:pt idx="10">
                  <c:v>0.24840844955938993</c:v>
                </c:pt>
                <c:pt idx="11">
                  <c:v>0.2456880573361582</c:v>
                </c:pt>
                <c:pt idx="12">
                  <c:v>0.23965542880347526</c:v>
                </c:pt>
                <c:pt idx="13">
                  <c:v>0.22650756663581922</c:v>
                </c:pt>
                <c:pt idx="14">
                  <c:v>0.20330335429046445</c:v>
                </c:pt>
                <c:pt idx="15">
                  <c:v>0.16981893056511405</c:v>
                </c:pt>
                <c:pt idx="16">
                  <c:v>0.1290200570525523</c:v>
                </c:pt>
                <c:pt idx="17">
                  <c:v>0.08635861298057164</c:v>
                </c:pt>
                <c:pt idx="18">
                  <c:v>0.048234499397855374</c:v>
                </c:pt>
                <c:pt idx="19">
                  <c:v>0.019632422123082385</c:v>
                </c:pt>
                <c:pt idx="20">
                  <c:v>0.0013228756558765244</c:v>
                </c:pt>
                <c:pt idx="21">
                  <c:v>0.019632422123082385</c:v>
                </c:pt>
                <c:pt idx="22">
                  <c:v>0.048234499397855374</c:v>
                </c:pt>
                <c:pt idx="23">
                  <c:v>0.08635861298057164</c:v>
                </c:pt>
                <c:pt idx="24">
                  <c:v>0.1290200570525523</c:v>
                </c:pt>
                <c:pt idx="25">
                  <c:v>0.16981893056511602</c:v>
                </c:pt>
                <c:pt idx="26">
                  <c:v>0.20330335429046445</c:v>
                </c:pt>
                <c:pt idx="27">
                  <c:v>0.22650756663581922</c:v>
                </c:pt>
                <c:pt idx="28">
                  <c:v>0.23965542880347526</c:v>
                </c:pt>
                <c:pt idx="29">
                  <c:v>0.24568805733615853</c:v>
                </c:pt>
                <c:pt idx="30">
                  <c:v>0.2484084495593899</c:v>
                </c:pt>
                <c:pt idx="31">
                  <c:v>0.24989006162747177</c:v>
                </c:pt>
                <c:pt idx="32">
                  <c:v>0.24897493544867796</c:v>
                </c:pt>
                <c:pt idx="33">
                  <c:v>0.24220505920155802</c:v>
                </c:pt>
                <c:pt idx="34">
                  <c:v>0.2262384094344494</c:v>
                </c:pt>
                <c:pt idx="35">
                  <c:v>0.19981884755284215</c:v>
                </c:pt>
                <c:pt idx="36">
                  <c:v>0.16438308649816416</c:v>
                </c:pt>
                <c:pt idx="37">
                  <c:v>0.12340203982952898</c:v>
                </c:pt>
                <c:pt idx="38">
                  <c:v>0.08088693201816854</c:v>
                </c:pt>
                <c:pt idx="39">
                  <c:v>0.039625815100095586</c:v>
                </c:pt>
                <c:pt idx="40">
                  <c:v>0</c:v>
                </c:pt>
                <c:pt idx="41">
                  <c:v>0.039625815100095406</c:v>
                </c:pt>
                <c:pt idx="42">
                  <c:v>0.08088693201816843</c:v>
                </c:pt>
                <c:pt idx="43">
                  <c:v>0.12340203982952885</c:v>
                </c:pt>
                <c:pt idx="44">
                  <c:v>0.1643830864981641</c:v>
                </c:pt>
                <c:pt idx="45">
                  <c:v>0.19981884755284204</c:v>
                </c:pt>
                <c:pt idx="46">
                  <c:v>0.22623840943444934</c:v>
                </c:pt>
                <c:pt idx="47">
                  <c:v>0.242205059201558</c:v>
                </c:pt>
                <c:pt idx="48">
                  <c:v>0.24897493544867808</c:v>
                </c:pt>
                <c:pt idx="49">
                  <c:v>0.2498900616274719</c:v>
                </c:pt>
                <c:pt idx="50">
                  <c:v>0.24840844955939007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Tabelle2!$H$1</c:f>
              <c:strCache>
                <c:ptCount val="1"/>
                <c:pt idx="0">
                  <c:v>-r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Tabelle2!$F$3:$F$100</c:f>
              <c:numCache>
                <c:ptCount val="98"/>
                <c:pt idx="0">
                  <c:v>0</c:v>
                </c:pt>
                <c:pt idx="1">
                  <c:v>0.012311659404862228</c:v>
                </c:pt>
                <c:pt idx="2">
                  <c:v>0.04894348370484646</c:v>
                </c:pt>
                <c:pt idx="3">
                  <c:v>0.10899347581163209</c:v>
                </c:pt>
                <c:pt idx="4">
                  <c:v>0.19098300562505252</c:v>
                </c:pt>
                <c:pt idx="5">
                  <c:v>0.29289321881345237</c:v>
                </c:pt>
                <c:pt idx="6">
                  <c:v>0.4122147477075268</c:v>
                </c:pt>
                <c:pt idx="7">
                  <c:v>0.5460095002604531</c:v>
                </c:pt>
                <c:pt idx="8">
                  <c:v>0.6909830056250524</c:v>
                </c:pt>
                <c:pt idx="9">
                  <c:v>0.8435655349597689</c:v>
                </c:pt>
                <c:pt idx="10">
                  <c:v>0.9999999999999998</c:v>
                </c:pt>
                <c:pt idx="11">
                  <c:v>1.1564344650402305</c:v>
                </c:pt>
                <c:pt idx="12">
                  <c:v>1.3090169943749472</c:v>
                </c:pt>
                <c:pt idx="13">
                  <c:v>1.4539904997395465</c:v>
                </c:pt>
                <c:pt idx="14">
                  <c:v>1.5877852522924727</c:v>
                </c:pt>
                <c:pt idx="15">
                  <c:v>1.7071067811865472</c:v>
                </c:pt>
                <c:pt idx="16">
                  <c:v>1.8090169943749472</c:v>
                </c:pt>
                <c:pt idx="17">
                  <c:v>1.8910065241883676</c:v>
                </c:pt>
                <c:pt idx="18">
                  <c:v>1.9510565162951534</c:v>
                </c:pt>
                <c:pt idx="19">
                  <c:v>1.9876883405951375</c:v>
                </c:pt>
                <c:pt idx="20">
                  <c:v>1.9999999999999998</c:v>
                </c:pt>
                <c:pt idx="21">
                  <c:v>1.9876883405951375</c:v>
                </c:pt>
                <c:pt idx="22">
                  <c:v>1.9510565162951534</c:v>
                </c:pt>
                <c:pt idx="23">
                  <c:v>1.8910065241883676</c:v>
                </c:pt>
                <c:pt idx="24">
                  <c:v>1.8090169943749472</c:v>
                </c:pt>
                <c:pt idx="25">
                  <c:v>1.7071067811865475</c:v>
                </c:pt>
                <c:pt idx="26">
                  <c:v>1.5877852522924731</c:v>
                </c:pt>
                <c:pt idx="27">
                  <c:v>1.4539904997395467</c:v>
                </c:pt>
                <c:pt idx="28">
                  <c:v>1.3090169943749472</c:v>
                </c:pt>
                <c:pt idx="29">
                  <c:v>1.1564344650402307</c:v>
                </c:pt>
                <c:pt idx="30">
                  <c:v>1</c:v>
                </c:pt>
                <c:pt idx="31">
                  <c:v>0.8435655349597692</c:v>
                </c:pt>
                <c:pt idx="32">
                  <c:v>0.6909830056250527</c:v>
                </c:pt>
                <c:pt idx="33">
                  <c:v>0.5460095002604533</c:v>
                </c:pt>
                <c:pt idx="34">
                  <c:v>0.41221474770752703</c:v>
                </c:pt>
                <c:pt idx="35">
                  <c:v>0.2928932188134526</c:v>
                </c:pt>
                <c:pt idx="36">
                  <c:v>0.19098300562505263</c:v>
                </c:pt>
                <c:pt idx="37">
                  <c:v>0.1089934758116322</c:v>
                </c:pt>
                <c:pt idx="38">
                  <c:v>0.04894348370484646</c:v>
                </c:pt>
                <c:pt idx="39">
                  <c:v>0.012311659404862339</c:v>
                </c:pt>
                <c:pt idx="40">
                  <c:v>0</c:v>
                </c:pt>
                <c:pt idx="41">
                  <c:v>0.012311659404862228</c:v>
                </c:pt>
                <c:pt idx="42">
                  <c:v>0.04894348370484635</c:v>
                </c:pt>
                <c:pt idx="43">
                  <c:v>0.10899347581163198</c:v>
                </c:pt>
                <c:pt idx="44">
                  <c:v>0.1909830056250524</c:v>
                </c:pt>
                <c:pt idx="45">
                  <c:v>0.29289321881345226</c:v>
                </c:pt>
                <c:pt idx="46">
                  <c:v>0.4122147477075266</c:v>
                </c:pt>
                <c:pt idx="47">
                  <c:v>0.5460095002604529</c:v>
                </c:pt>
                <c:pt idx="48">
                  <c:v>0.6909830056250522</c:v>
                </c:pt>
                <c:pt idx="49">
                  <c:v>0.8435655349597687</c:v>
                </c:pt>
                <c:pt idx="50">
                  <c:v>0.9999999999999996</c:v>
                </c:pt>
              </c:numCache>
            </c:numRef>
          </c:xVal>
          <c:yVal>
            <c:numRef>
              <c:f>Tabelle2!$H$3:$H$100</c:f>
              <c:numCache>
                <c:ptCount val="98"/>
                <c:pt idx="0">
                  <c:v>0</c:v>
                </c:pt>
                <c:pt idx="1">
                  <c:v>-0.039625815100095406</c:v>
                </c:pt>
                <c:pt idx="2">
                  <c:v>-0.08088693201816854</c:v>
                </c:pt>
                <c:pt idx="3">
                  <c:v>-0.12340203982952891</c:v>
                </c:pt>
                <c:pt idx="4">
                  <c:v>-0.16438308649816413</c:v>
                </c:pt>
                <c:pt idx="5">
                  <c:v>-0.1998188475528421</c:v>
                </c:pt>
                <c:pt idx="6">
                  <c:v>-0.22623840943444934</c:v>
                </c:pt>
                <c:pt idx="7">
                  <c:v>-0.24220505920155805</c:v>
                </c:pt>
                <c:pt idx="8">
                  <c:v>-0.24897493544867808</c:v>
                </c:pt>
                <c:pt idx="9">
                  <c:v>-0.24989006162747213</c:v>
                </c:pt>
                <c:pt idx="10">
                  <c:v>-0.24840844955938993</c:v>
                </c:pt>
                <c:pt idx="11">
                  <c:v>-0.2456880573361582</c:v>
                </c:pt>
                <c:pt idx="12">
                  <c:v>-0.23965542880347526</c:v>
                </c:pt>
                <c:pt idx="13">
                  <c:v>-0.22650756663581922</c:v>
                </c:pt>
                <c:pt idx="14">
                  <c:v>-0.20330335429046445</c:v>
                </c:pt>
                <c:pt idx="15">
                  <c:v>-0.16981893056511405</c:v>
                </c:pt>
                <c:pt idx="16">
                  <c:v>-0.1290200570525523</c:v>
                </c:pt>
                <c:pt idx="17">
                  <c:v>-0.08635861298057164</c:v>
                </c:pt>
                <c:pt idx="18">
                  <c:v>-0.048234499397855374</c:v>
                </c:pt>
                <c:pt idx="19">
                  <c:v>-0.019632422123082385</c:v>
                </c:pt>
                <c:pt idx="20">
                  <c:v>-0.0013228756558765244</c:v>
                </c:pt>
                <c:pt idx="21">
                  <c:v>-0.019632422123082385</c:v>
                </c:pt>
                <c:pt idx="22">
                  <c:v>-0.048234499397855374</c:v>
                </c:pt>
                <c:pt idx="23">
                  <c:v>-0.08635861298057164</c:v>
                </c:pt>
                <c:pt idx="24">
                  <c:v>-0.1290200570525523</c:v>
                </c:pt>
                <c:pt idx="25">
                  <c:v>-0.16981893056511602</c:v>
                </c:pt>
                <c:pt idx="26">
                  <c:v>-0.20330335429046445</c:v>
                </c:pt>
                <c:pt idx="27">
                  <c:v>-0.22650756663581922</c:v>
                </c:pt>
                <c:pt idx="28">
                  <c:v>-0.23965542880347526</c:v>
                </c:pt>
                <c:pt idx="29">
                  <c:v>-0.24568805733615853</c:v>
                </c:pt>
                <c:pt idx="30">
                  <c:v>-0.2484084495593899</c:v>
                </c:pt>
                <c:pt idx="31">
                  <c:v>-0.24989006162747177</c:v>
                </c:pt>
                <c:pt idx="32">
                  <c:v>-0.24897493544867796</c:v>
                </c:pt>
                <c:pt idx="33">
                  <c:v>-0.24220505920155802</c:v>
                </c:pt>
                <c:pt idx="34">
                  <c:v>-0.2262384094344494</c:v>
                </c:pt>
                <c:pt idx="35">
                  <c:v>-0.19981884755284215</c:v>
                </c:pt>
                <c:pt idx="36">
                  <c:v>-0.16438308649816416</c:v>
                </c:pt>
                <c:pt idx="37">
                  <c:v>-0.12340203982952898</c:v>
                </c:pt>
                <c:pt idx="38">
                  <c:v>-0.08088693201816854</c:v>
                </c:pt>
                <c:pt idx="39">
                  <c:v>-0.039625815100095586</c:v>
                </c:pt>
                <c:pt idx="40">
                  <c:v>0</c:v>
                </c:pt>
                <c:pt idx="41">
                  <c:v>-0.039625815100095406</c:v>
                </c:pt>
                <c:pt idx="42">
                  <c:v>-0.08088693201816843</c:v>
                </c:pt>
                <c:pt idx="43">
                  <c:v>-0.12340203982952885</c:v>
                </c:pt>
                <c:pt idx="44">
                  <c:v>-0.1643830864981641</c:v>
                </c:pt>
                <c:pt idx="45">
                  <c:v>-0.19981884755284204</c:v>
                </c:pt>
                <c:pt idx="46">
                  <c:v>-0.22623840943444934</c:v>
                </c:pt>
                <c:pt idx="47">
                  <c:v>-0.242205059201558</c:v>
                </c:pt>
                <c:pt idx="48">
                  <c:v>-0.24897493544867808</c:v>
                </c:pt>
                <c:pt idx="49">
                  <c:v>-0.2498900616274719</c:v>
                </c:pt>
                <c:pt idx="50">
                  <c:v>-0.24840844955939007</c:v>
                </c:pt>
              </c:numCache>
            </c:numRef>
          </c:yVal>
          <c:smooth val="1"/>
        </c:ser>
        <c:axId val="27422152"/>
        <c:axId val="45472777"/>
      </c:scatterChart>
      <c:valAx>
        <c:axId val="27422152"/>
        <c:scaling>
          <c:orientation val="minMax"/>
          <c:max val="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72777"/>
        <c:crosses val="autoZero"/>
        <c:crossBetween val="midCat"/>
        <c:dispUnits/>
        <c:majorUnit val="0.1"/>
      </c:valAx>
      <c:valAx>
        <c:axId val="45472777"/>
        <c:scaling>
          <c:orientation val="minMax"/>
          <c:max val="0.9"/>
          <c:min val="-0.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742215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25"/>
          <c:w val="0.98525"/>
          <c:h val="0.9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Tabelle2!$N$1</c:f>
              <c:strCache>
                <c:ptCount val="1"/>
                <c:pt idx="0">
                  <c:v>U/(2*nG)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Tabelle2!$M$3:$M$100</c:f>
              <c:numCache>
                <c:ptCount val="98"/>
                <c:pt idx="0">
                  <c:v>0</c:v>
                </c:pt>
                <c:pt idx="1">
                  <c:v>0.04149436322741056</c:v>
                </c:pt>
                <c:pt idx="2">
                  <c:v>0.0966701760521603</c:v>
                </c:pt>
                <c:pt idx="3">
                  <c:v>0.17024691112675172</c:v>
                </c:pt>
                <c:pt idx="4">
                  <c:v>0.26190785801844935</c:v>
                </c:pt>
                <c:pt idx="5">
                  <c:v>0.3698031068185209</c:v>
                </c:pt>
                <c:pt idx="6">
                  <c:v>0.4920144831614601</c:v>
                </c:pt>
                <c:pt idx="7">
                  <c:v>0.6267585728852187</c:v>
                </c:pt>
                <c:pt idx="8">
                  <c:v>0.7718900597586771</c:v>
                </c:pt>
                <c:pt idx="9">
                  <c:v>0.9244753333407064</c:v>
                </c:pt>
                <c:pt idx="10">
                  <c:v>1.0809168144981778</c:v>
                </c:pt>
                <c:pt idx="11">
                  <c:v>1.237374931533605</c:v>
                </c:pt>
                <c:pt idx="12">
                  <c:v>1.39007666978564</c:v>
                </c:pt>
                <c:pt idx="13">
                  <c:v>1.535645153796703</c:v>
                </c:pt>
                <c:pt idx="14">
                  <c:v>1.6714371685886895</c:v>
                </c:pt>
                <c:pt idx="15">
                  <c:v>1.7953679310725792</c:v>
                </c:pt>
                <c:pt idx="16">
                  <c:v>1.9051415145615003</c:v>
                </c:pt>
                <c:pt idx="17">
                  <c:v>1.997565979987774</c:v>
                </c:pt>
                <c:pt idx="18">
                  <c:v>2.0686957880044763</c:v>
                </c:pt>
                <c:pt idx="19">
                  <c:v>2.1151712586957667</c:v>
                </c:pt>
                <c:pt idx="20">
                  <c:v>2.1372351760527573</c:v>
                </c:pt>
                <c:pt idx="21">
                  <c:v>2.159299093409748</c:v>
                </c:pt>
                <c:pt idx="22">
                  <c:v>2.2057745641010382</c:v>
                </c:pt>
                <c:pt idx="23">
                  <c:v>2.27690437211774</c:v>
                </c:pt>
                <c:pt idx="24">
                  <c:v>2.369328837544014</c:v>
                </c:pt>
                <c:pt idx="25">
                  <c:v>2.4791024210329358</c:v>
                </c:pt>
                <c:pt idx="26">
                  <c:v>2.6030331835168248</c:v>
                </c:pt>
                <c:pt idx="27">
                  <c:v>2.7388251983088114</c:v>
                </c:pt>
                <c:pt idx="28">
                  <c:v>2.884393682319875</c:v>
                </c:pt>
                <c:pt idx="29">
                  <c:v>3.03709542057191</c:v>
                </c:pt>
                <c:pt idx="30">
                  <c:v>3.193553537607337</c:v>
                </c:pt>
                <c:pt idx="31">
                  <c:v>3.349995018764808</c:v>
                </c:pt>
                <c:pt idx="32">
                  <c:v>3.5025802923468374</c:v>
                </c:pt>
                <c:pt idx="33">
                  <c:v>3.647711779220296</c:v>
                </c:pt>
                <c:pt idx="34">
                  <c:v>3.7824558689440546</c:v>
                </c:pt>
                <c:pt idx="35">
                  <c:v>3.9046672452869937</c:v>
                </c:pt>
                <c:pt idx="36">
                  <c:v>4.0125624940870654</c:v>
                </c:pt>
                <c:pt idx="37">
                  <c:v>4.104223440978763</c:v>
                </c:pt>
                <c:pt idx="38">
                  <c:v>4.1778001760533545</c:v>
                </c:pt>
                <c:pt idx="39">
                  <c:v>4.2329759888781044</c:v>
                </c:pt>
                <c:pt idx="40">
                  <c:v>4.274470352105515</c:v>
                </c:pt>
                <c:pt idx="41">
                  <c:v>4.315964715332926</c:v>
                </c:pt>
                <c:pt idx="42">
                  <c:v>4.371140528157676</c:v>
                </c:pt>
                <c:pt idx="43">
                  <c:v>4.444717263232268</c:v>
                </c:pt>
                <c:pt idx="44">
                  <c:v>4.536378210123965</c:v>
                </c:pt>
                <c:pt idx="45">
                  <c:v>4.644273458924037</c:v>
                </c:pt>
                <c:pt idx="46">
                  <c:v>4.766484835266976</c:v>
                </c:pt>
                <c:pt idx="47">
                  <c:v>4.901228924990734</c:v>
                </c:pt>
                <c:pt idx="48">
                  <c:v>5.0463604118641925</c:v>
                </c:pt>
                <c:pt idx="49">
                  <c:v>5.198945685446222</c:v>
                </c:pt>
                <c:pt idx="50">
                  <c:v>5.355387166603693</c:v>
                </c:pt>
              </c:numCache>
            </c:numRef>
          </c:xVal>
          <c:yVal>
            <c:numRef>
              <c:f>Tabelle2!$N$3:$N$100</c:f>
              <c:numCache>
                <c:ptCount val="98"/>
                <c:pt idx="0">
                  <c:v>0</c:v>
                </c:pt>
                <c:pt idx="1">
                  <c:v>0.06224408480548361</c:v>
                </c:pt>
                <c:pt idx="2">
                  <c:v>0.12705689569984766</c:v>
                </c:pt>
                <c:pt idx="3">
                  <c:v>0.19383947088322154</c:v>
                </c:pt>
                <c:pt idx="4">
                  <c:v>0.258212348458524</c:v>
                </c:pt>
                <c:pt idx="5">
                  <c:v>0.3138747117603938</c:v>
                </c:pt>
                <c:pt idx="6">
                  <c:v>0.3553744625195529</c:v>
                </c:pt>
                <c:pt idx="7">
                  <c:v>0.38045481732494785</c:v>
                </c:pt>
                <c:pt idx="8">
                  <c:v>0.39108891406678</c:v>
                </c:pt>
                <c:pt idx="9">
                  <c:v>0.39252639090698355</c:v>
                </c:pt>
                <c:pt idx="10">
                  <c:v>0.39019908011270504</c:v>
                </c:pt>
                <c:pt idx="11">
                  <c:v>0.38592589800101124</c:v>
                </c:pt>
                <c:pt idx="12">
                  <c:v>0.3764498672609548</c:v>
                </c:pt>
                <c:pt idx="13">
                  <c:v>0.3557972536627951</c:v>
                </c:pt>
                <c:pt idx="14">
                  <c:v>0.31934816214454304</c:v>
                </c:pt>
                <c:pt idx="15">
                  <c:v>0.26675095235191876</c:v>
                </c:pt>
                <c:pt idx="16">
                  <c:v>0.20266423170101713</c:v>
                </c:pt>
                <c:pt idx="17">
                  <c:v>0.135651792056984</c:v>
                </c:pt>
                <c:pt idx="18">
                  <c:v>0.07576657447894188</c:v>
                </c:pt>
                <c:pt idx="19">
                  <c:v>0.030838536557024673</c:v>
                </c:pt>
                <c:pt idx="20">
                  <c:v>0.002077968221057234</c:v>
                </c:pt>
                <c:pt idx="21">
                  <c:v>0.030838536557024673</c:v>
                </c:pt>
                <c:pt idx="22">
                  <c:v>0.07576657447894188</c:v>
                </c:pt>
                <c:pt idx="23">
                  <c:v>0.135651792056984</c:v>
                </c:pt>
                <c:pt idx="24">
                  <c:v>0.20266423170101713</c:v>
                </c:pt>
                <c:pt idx="25">
                  <c:v>0.2667509523519218</c:v>
                </c:pt>
                <c:pt idx="26">
                  <c:v>0.31934816214454304</c:v>
                </c:pt>
                <c:pt idx="27">
                  <c:v>0.3557972536627951</c:v>
                </c:pt>
                <c:pt idx="28">
                  <c:v>0.3764498672609548</c:v>
                </c:pt>
                <c:pt idx="29">
                  <c:v>0.38592589800101174</c:v>
                </c:pt>
                <c:pt idx="30">
                  <c:v>0.390199080112705</c:v>
                </c:pt>
                <c:pt idx="31">
                  <c:v>0.392526390906983</c:v>
                </c:pt>
                <c:pt idx="32">
                  <c:v>0.3910889140667798</c:v>
                </c:pt>
                <c:pt idx="33">
                  <c:v>0.3804548173249478</c:v>
                </c:pt>
                <c:pt idx="34">
                  <c:v>0.35537446251955296</c:v>
                </c:pt>
                <c:pt idx="35">
                  <c:v>0.3138747117603939</c:v>
                </c:pt>
                <c:pt idx="36">
                  <c:v>0.25821234845852403</c:v>
                </c:pt>
                <c:pt idx="37">
                  <c:v>0.19383947088322165</c:v>
                </c:pt>
                <c:pt idx="38">
                  <c:v>0.12705689569984766</c:v>
                </c:pt>
                <c:pt idx="39">
                  <c:v>0.06224408480548389</c:v>
                </c:pt>
                <c:pt idx="40">
                  <c:v>0</c:v>
                </c:pt>
                <c:pt idx="41">
                  <c:v>0.06224408480548361</c:v>
                </c:pt>
                <c:pt idx="42">
                  <c:v>0.1270568956998475</c:v>
                </c:pt>
                <c:pt idx="43">
                  <c:v>0.19383947088322145</c:v>
                </c:pt>
                <c:pt idx="44">
                  <c:v>0.2582123484585239</c:v>
                </c:pt>
                <c:pt idx="45">
                  <c:v>0.31387471176039367</c:v>
                </c:pt>
                <c:pt idx="46">
                  <c:v>0.3553744625195529</c:v>
                </c:pt>
                <c:pt idx="47">
                  <c:v>0.38045481732494774</c:v>
                </c:pt>
                <c:pt idx="48">
                  <c:v>0.39108891406678</c:v>
                </c:pt>
                <c:pt idx="49">
                  <c:v>0.3925263909069832</c:v>
                </c:pt>
                <c:pt idx="50">
                  <c:v>0.39019908011270527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Tabelle2!$O$1</c:f>
              <c:strCache>
                <c:ptCount val="1"/>
                <c:pt idx="0">
                  <c:v>-U/(2*nG)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Tabelle2!$M$3:$M$100</c:f>
              <c:numCache>
                <c:ptCount val="98"/>
                <c:pt idx="0">
                  <c:v>0</c:v>
                </c:pt>
                <c:pt idx="1">
                  <c:v>0.04149436322741056</c:v>
                </c:pt>
                <c:pt idx="2">
                  <c:v>0.0966701760521603</c:v>
                </c:pt>
                <c:pt idx="3">
                  <c:v>0.17024691112675172</c:v>
                </c:pt>
                <c:pt idx="4">
                  <c:v>0.26190785801844935</c:v>
                </c:pt>
                <c:pt idx="5">
                  <c:v>0.3698031068185209</c:v>
                </c:pt>
                <c:pt idx="6">
                  <c:v>0.4920144831614601</c:v>
                </c:pt>
                <c:pt idx="7">
                  <c:v>0.6267585728852187</c:v>
                </c:pt>
                <c:pt idx="8">
                  <c:v>0.7718900597586771</c:v>
                </c:pt>
                <c:pt idx="9">
                  <c:v>0.9244753333407064</c:v>
                </c:pt>
                <c:pt idx="10">
                  <c:v>1.0809168144981778</c:v>
                </c:pt>
                <c:pt idx="11">
                  <c:v>1.237374931533605</c:v>
                </c:pt>
                <c:pt idx="12">
                  <c:v>1.39007666978564</c:v>
                </c:pt>
                <c:pt idx="13">
                  <c:v>1.535645153796703</c:v>
                </c:pt>
                <c:pt idx="14">
                  <c:v>1.6714371685886895</c:v>
                </c:pt>
                <c:pt idx="15">
                  <c:v>1.7953679310725792</c:v>
                </c:pt>
                <c:pt idx="16">
                  <c:v>1.9051415145615003</c:v>
                </c:pt>
                <c:pt idx="17">
                  <c:v>1.997565979987774</c:v>
                </c:pt>
                <c:pt idx="18">
                  <c:v>2.0686957880044763</c:v>
                </c:pt>
                <c:pt idx="19">
                  <c:v>2.1151712586957667</c:v>
                </c:pt>
                <c:pt idx="20">
                  <c:v>2.1372351760527573</c:v>
                </c:pt>
                <c:pt idx="21">
                  <c:v>2.159299093409748</c:v>
                </c:pt>
                <c:pt idx="22">
                  <c:v>2.2057745641010382</c:v>
                </c:pt>
                <c:pt idx="23">
                  <c:v>2.27690437211774</c:v>
                </c:pt>
                <c:pt idx="24">
                  <c:v>2.369328837544014</c:v>
                </c:pt>
                <c:pt idx="25">
                  <c:v>2.4791024210329358</c:v>
                </c:pt>
                <c:pt idx="26">
                  <c:v>2.6030331835168248</c:v>
                </c:pt>
                <c:pt idx="27">
                  <c:v>2.7388251983088114</c:v>
                </c:pt>
                <c:pt idx="28">
                  <c:v>2.884393682319875</c:v>
                </c:pt>
                <c:pt idx="29">
                  <c:v>3.03709542057191</c:v>
                </c:pt>
                <c:pt idx="30">
                  <c:v>3.193553537607337</c:v>
                </c:pt>
                <c:pt idx="31">
                  <c:v>3.349995018764808</c:v>
                </c:pt>
                <c:pt idx="32">
                  <c:v>3.5025802923468374</c:v>
                </c:pt>
                <c:pt idx="33">
                  <c:v>3.647711779220296</c:v>
                </c:pt>
                <c:pt idx="34">
                  <c:v>3.7824558689440546</c:v>
                </c:pt>
                <c:pt idx="35">
                  <c:v>3.9046672452869937</c:v>
                </c:pt>
                <c:pt idx="36">
                  <c:v>4.0125624940870654</c:v>
                </c:pt>
                <c:pt idx="37">
                  <c:v>4.104223440978763</c:v>
                </c:pt>
                <c:pt idx="38">
                  <c:v>4.1778001760533545</c:v>
                </c:pt>
                <c:pt idx="39">
                  <c:v>4.2329759888781044</c:v>
                </c:pt>
                <c:pt idx="40">
                  <c:v>4.274470352105515</c:v>
                </c:pt>
                <c:pt idx="41">
                  <c:v>4.315964715332926</c:v>
                </c:pt>
                <c:pt idx="42">
                  <c:v>4.371140528157676</c:v>
                </c:pt>
                <c:pt idx="43">
                  <c:v>4.444717263232268</c:v>
                </c:pt>
                <c:pt idx="44">
                  <c:v>4.536378210123965</c:v>
                </c:pt>
                <c:pt idx="45">
                  <c:v>4.644273458924037</c:v>
                </c:pt>
                <c:pt idx="46">
                  <c:v>4.766484835266976</c:v>
                </c:pt>
                <c:pt idx="47">
                  <c:v>4.901228924990734</c:v>
                </c:pt>
                <c:pt idx="48">
                  <c:v>5.0463604118641925</c:v>
                </c:pt>
                <c:pt idx="49">
                  <c:v>5.198945685446222</c:v>
                </c:pt>
                <c:pt idx="50">
                  <c:v>5.355387166603693</c:v>
                </c:pt>
              </c:numCache>
            </c:numRef>
          </c:xVal>
          <c:yVal>
            <c:numRef>
              <c:f>Tabelle2!$O$3:$O$100</c:f>
              <c:numCache>
                <c:ptCount val="98"/>
                <c:pt idx="0">
                  <c:v>0</c:v>
                </c:pt>
                <c:pt idx="1">
                  <c:v>-0.06224408480548361</c:v>
                </c:pt>
                <c:pt idx="2">
                  <c:v>-0.12705689569984766</c:v>
                </c:pt>
                <c:pt idx="3">
                  <c:v>-0.19383947088322154</c:v>
                </c:pt>
                <c:pt idx="4">
                  <c:v>-0.258212348458524</c:v>
                </c:pt>
                <c:pt idx="5">
                  <c:v>-0.3138747117603938</c:v>
                </c:pt>
                <c:pt idx="6">
                  <c:v>-0.3553744625195529</c:v>
                </c:pt>
                <c:pt idx="7">
                  <c:v>-0.38045481732494785</c:v>
                </c:pt>
                <c:pt idx="8">
                  <c:v>-0.39108891406678</c:v>
                </c:pt>
                <c:pt idx="9">
                  <c:v>-0.39252639090698355</c:v>
                </c:pt>
                <c:pt idx="10">
                  <c:v>-0.39019908011270504</c:v>
                </c:pt>
                <c:pt idx="11">
                  <c:v>-0.38592589800101124</c:v>
                </c:pt>
                <c:pt idx="12">
                  <c:v>-0.3764498672609548</c:v>
                </c:pt>
                <c:pt idx="13">
                  <c:v>-0.3557972536627951</c:v>
                </c:pt>
                <c:pt idx="14">
                  <c:v>-0.31934816214454304</c:v>
                </c:pt>
                <c:pt idx="15">
                  <c:v>-0.26675095235191876</c:v>
                </c:pt>
                <c:pt idx="16">
                  <c:v>-0.20266423170101713</c:v>
                </c:pt>
                <c:pt idx="17">
                  <c:v>-0.135651792056984</c:v>
                </c:pt>
                <c:pt idx="18">
                  <c:v>-0.07576657447894188</c:v>
                </c:pt>
                <c:pt idx="19">
                  <c:v>-0.030838536557024673</c:v>
                </c:pt>
                <c:pt idx="20">
                  <c:v>-0.002077968221057234</c:v>
                </c:pt>
                <c:pt idx="21">
                  <c:v>-0.030838536557024673</c:v>
                </c:pt>
                <c:pt idx="22">
                  <c:v>-0.07576657447894188</c:v>
                </c:pt>
                <c:pt idx="23">
                  <c:v>-0.135651792056984</c:v>
                </c:pt>
                <c:pt idx="24">
                  <c:v>-0.20266423170101713</c:v>
                </c:pt>
                <c:pt idx="25">
                  <c:v>-0.2667509523519218</c:v>
                </c:pt>
                <c:pt idx="26">
                  <c:v>-0.31934816214454304</c:v>
                </c:pt>
                <c:pt idx="27">
                  <c:v>-0.3557972536627951</c:v>
                </c:pt>
                <c:pt idx="28">
                  <c:v>-0.3764498672609548</c:v>
                </c:pt>
                <c:pt idx="29">
                  <c:v>-0.38592589800101174</c:v>
                </c:pt>
                <c:pt idx="30">
                  <c:v>-0.390199080112705</c:v>
                </c:pt>
                <c:pt idx="31">
                  <c:v>-0.392526390906983</c:v>
                </c:pt>
                <c:pt idx="32">
                  <c:v>-0.3910889140667798</c:v>
                </c:pt>
                <c:pt idx="33">
                  <c:v>-0.3804548173249478</c:v>
                </c:pt>
                <c:pt idx="34">
                  <c:v>-0.35537446251955296</c:v>
                </c:pt>
                <c:pt idx="35">
                  <c:v>-0.3138747117603939</c:v>
                </c:pt>
                <c:pt idx="36">
                  <c:v>-0.25821234845852403</c:v>
                </c:pt>
                <c:pt idx="37">
                  <c:v>-0.19383947088322165</c:v>
                </c:pt>
                <c:pt idx="38">
                  <c:v>-0.12705689569984766</c:v>
                </c:pt>
                <c:pt idx="39">
                  <c:v>-0.06224408480548389</c:v>
                </c:pt>
                <c:pt idx="40">
                  <c:v>0</c:v>
                </c:pt>
                <c:pt idx="41">
                  <c:v>-0.06224408480548361</c:v>
                </c:pt>
                <c:pt idx="42">
                  <c:v>-0.1270568956998475</c:v>
                </c:pt>
                <c:pt idx="43">
                  <c:v>-0.19383947088322145</c:v>
                </c:pt>
                <c:pt idx="44">
                  <c:v>-0.2582123484585239</c:v>
                </c:pt>
                <c:pt idx="45">
                  <c:v>-0.31387471176039367</c:v>
                </c:pt>
                <c:pt idx="46">
                  <c:v>-0.3553744625195529</c:v>
                </c:pt>
                <c:pt idx="47">
                  <c:v>-0.38045481732494774</c:v>
                </c:pt>
                <c:pt idx="48">
                  <c:v>-0.39108891406678</c:v>
                </c:pt>
                <c:pt idx="49">
                  <c:v>-0.3925263909069832</c:v>
                </c:pt>
                <c:pt idx="50">
                  <c:v>-0.39019908011270527</c:v>
                </c:pt>
              </c:numCache>
            </c:numRef>
          </c:yVal>
          <c:smooth val="1"/>
        </c:ser>
        <c:axId val="6601810"/>
        <c:axId val="59416291"/>
      </c:scatterChart>
      <c:valAx>
        <c:axId val="6601810"/>
        <c:scaling>
          <c:orientation val="minMax"/>
          <c:max val="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16291"/>
        <c:crosses val="autoZero"/>
        <c:crossBetween val="midCat"/>
        <c:dispUnits/>
        <c:majorUnit val="0.1"/>
      </c:valAx>
      <c:valAx>
        <c:axId val="59416291"/>
        <c:scaling>
          <c:orientation val="minMax"/>
          <c:max val="0.9"/>
          <c:min val="-0.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60181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742950</xdr:colOff>
      <xdr:row>47</xdr:row>
      <xdr:rowOff>0</xdr:rowOff>
    </xdr:to>
    <xdr:graphicFrame>
      <xdr:nvGraphicFramePr>
        <xdr:cNvPr id="1" name="Diagramm 1"/>
        <xdr:cNvGraphicFramePr/>
      </xdr:nvGraphicFramePr>
      <xdr:xfrm>
        <a:off x="0" y="0"/>
        <a:ext cx="1308735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752475</xdr:colOff>
      <xdr:row>47</xdr:row>
      <xdr:rowOff>152400</xdr:rowOff>
    </xdr:to>
    <xdr:graphicFrame>
      <xdr:nvGraphicFramePr>
        <xdr:cNvPr id="1" name="Diagramm 1"/>
        <xdr:cNvGraphicFramePr/>
      </xdr:nvGraphicFramePr>
      <xdr:xfrm>
        <a:off x="0" y="0"/>
        <a:ext cx="13096875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0">
      <selection activeCell="E20" sqref="E20"/>
    </sheetView>
  </sheetViews>
  <sheetFormatPr defaultColWidth="11.421875" defaultRowHeight="12.75"/>
  <cols>
    <col min="2" max="2" width="11.421875" style="1" customWidth="1"/>
    <col min="3" max="3" width="5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spans="1:2" ht="12.75">
      <c r="A5" t="s">
        <v>3</v>
      </c>
      <c r="B5" s="2">
        <v>19.62167</v>
      </c>
    </row>
    <row r="6" spans="1:2" ht="12.75">
      <c r="A6" t="s">
        <v>4</v>
      </c>
      <c r="B6" s="2">
        <v>-56.48003</v>
      </c>
    </row>
    <row r="7" spans="1:2" ht="12.75">
      <c r="A7" t="s">
        <v>5</v>
      </c>
      <c r="B7" s="2">
        <v>59.35721</v>
      </c>
    </row>
    <row r="8" spans="1:2" ht="12.75">
      <c r="A8" t="s">
        <v>6</v>
      </c>
      <c r="B8" s="2">
        <v>-26.960996</v>
      </c>
    </row>
    <row r="9" spans="1:2" ht="12.75">
      <c r="A9" t="s">
        <v>7</v>
      </c>
      <c r="B9" s="2">
        <v>3.462153</v>
      </c>
    </row>
    <row r="10" spans="1:2" ht="12.75">
      <c r="A10" t="s">
        <v>8</v>
      </c>
      <c r="B10" s="2">
        <v>1</v>
      </c>
    </row>
    <row r="12" ht="12.75">
      <c r="B12" s="3" t="s">
        <v>9</v>
      </c>
    </row>
    <row r="13" spans="1:4" ht="12.75">
      <c r="A13" t="s">
        <v>10</v>
      </c>
      <c r="B13" s="4">
        <v>20</v>
      </c>
      <c r="C13" t="s">
        <v>11</v>
      </c>
      <c r="D13" t="s">
        <v>12</v>
      </c>
    </row>
    <row r="14" spans="1:4" ht="12.75">
      <c r="A14" t="s">
        <v>13</v>
      </c>
      <c r="B14" s="4">
        <v>2</v>
      </c>
      <c r="C14" t="s">
        <v>11</v>
      </c>
      <c r="D14" t="s">
        <v>14</v>
      </c>
    </row>
    <row r="15" spans="1:4" ht="12.75">
      <c r="A15" t="s">
        <v>15</v>
      </c>
      <c r="B15" s="5">
        <v>4</v>
      </c>
      <c r="C15" t="s">
        <v>11</v>
      </c>
      <c r="D15" t="s">
        <v>16</v>
      </c>
    </row>
    <row r="16" spans="1:4" ht="12.75">
      <c r="A16" t="s">
        <v>17</v>
      </c>
      <c r="B16" s="6">
        <v>0.7</v>
      </c>
      <c r="C16" t="s">
        <v>11</v>
      </c>
      <c r="D16" t="s">
        <v>18</v>
      </c>
    </row>
    <row r="17" spans="1:4" ht="12.75">
      <c r="A17" t="s">
        <v>19</v>
      </c>
      <c r="B17" s="6">
        <f>Cp*PI()/4</f>
        <v>0.5497787143782138</v>
      </c>
      <c r="C17" t="s">
        <v>11</v>
      </c>
      <c r="D17" t="s">
        <v>20</v>
      </c>
    </row>
    <row r="18" spans="1:4" ht="12.75">
      <c r="A18" t="s">
        <v>21</v>
      </c>
      <c r="B18" s="7">
        <v>0.5</v>
      </c>
      <c r="C18" t="s">
        <v>22</v>
      </c>
      <c r="D18" t="s">
        <v>23</v>
      </c>
    </row>
    <row r="19" spans="1:4" ht="12.75">
      <c r="A19" t="s">
        <v>24</v>
      </c>
      <c r="B19" s="8">
        <f>Vb*Cb</f>
        <v>0.2748893571891069</v>
      </c>
      <c r="C19" t="s">
        <v>22</v>
      </c>
      <c r="D19" t="s">
        <v>25</v>
      </c>
    </row>
    <row r="20" spans="1:4" ht="12.75">
      <c r="A20" t="s">
        <v>26</v>
      </c>
      <c r="B20" s="9">
        <f>(V*L2D^2*4/(Cp*PI()))^(1/3)</f>
        <v>1.9999999999999998</v>
      </c>
      <c r="C20" t="s">
        <v>27</v>
      </c>
      <c r="D20" t="s">
        <v>28</v>
      </c>
    </row>
    <row r="21" spans="1:4" ht="12.75">
      <c r="A21" t="s">
        <v>29</v>
      </c>
      <c r="B21" s="9">
        <f>L/L2D</f>
        <v>0.49999999999999994</v>
      </c>
      <c r="C21" t="s">
        <v>22</v>
      </c>
      <c r="D21" t="s">
        <v>30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7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7" width="5.57421875" style="0" customWidth="1"/>
    <col min="8" max="8" width="6.140625" style="0" customWidth="1"/>
    <col min="9" max="10" width="5.57421875" style="0" customWidth="1"/>
    <col min="11" max="11" width="6.140625" style="0" customWidth="1"/>
    <col min="12" max="12" width="5.57421875" style="0" customWidth="1"/>
    <col min="13" max="13" width="6.57421875" style="0" customWidth="1"/>
    <col min="14" max="15" width="8.140625" style="0" customWidth="1"/>
  </cols>
  <sheetData>
    <row r="1" spans="1:15" ht="12.7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</row>
    <row r="2" spans="1:15" ht="12.75">
      <c r="A2" t="s">
        <v>11</v>
      </c>
      <c r="B2" t="s">
        <v>11</v>
      </c>
      <c r="C2" t="s">
        <v>11</v>
      </c>
      <c r="D2" t="s">
        <v>11</v>
      </c>
      <c r="E2" t="s">
        <v>11</v>
      </c>
      <c r="F2" t="s">
        <v>27</v>
      </c>
      <c r="G2" t="s">
        <v>27</v>
      </c>
      <c r="H2" t="s">
        <v>27</v>
      </c>
      <c r="I2" t="s">
        <v>27</v>
      </c>
      <c r="J2" t="s">
        <v>27</v>
      </c>
      <c r="K2" t="s">
        <v>27</v>
      </c>
      <c r="L2" t="s">
        <v>27</v>
      </c>
      <c r="M2" t="s">
        <v>27</v>
      </c>
      <c r="N2" t="s">
        <v>27</v>
      </c>
      <c r="O2" t="s">
        <v>27</v>
      </c>
    </row>
    <row r="3" spans="1:15" ht="12.75">
      <c r="A3">
        <v>0</v>
      </c>
      <c r="B3" s="9">
        <f aca="true" t="shared" si="0" ref="B3:B34">PI()/n*i</f>
        <v>0</v>
      </c>
      <c r="C3" s="9">
        <f aca="true" t="shared" si="1" ref="C3:C34">(1-COS(phi))/2</f>
        <v>0</v>
      </c>
      <c r="D3" s="9">
        <f aca="true" t="shared" si="2" ref="D3:D34">a_1*x2L+a_2*x2L^2+a_3*x2L^3+a_4*x2L^4+a_5*x2L^5+a_6*x2L^6</f>
        <v>0</v>
      </c>
      <c r="E3" s="9">
        <f aca="true" t="shared" si="3" ref="E3:E34">SQRT(r2D2)</f>
        <v>0</v>
      </c>
      <c r="F3" s="9">
        <f aca="true" t="shared" si="4" ref="F3:F34">x2L*L</f>
        <v>0</v>
      </c>
      <c r="G3" s="9">
        <f aca="true" t="shared" si="5" ref="G3:G34">r2D*D</f>
        <v>0</v>
      </c>
      <c r="H3" s="9">
        <f aca="true" t="shared" si="6" ref="H3:H34">-r</f>
        <v>0</v>
      </c>
      <c r="I3" s="9"/>
      <c r="J3" s="9"/>
      <c r="K3" s="9"/>
      <c r="L3" s="9"/>
      <c r="M3" s="10">
        <v>0</v>
      </c>
      <c r="N3" s="10">
        <f aca="true" t="shared" si="7" ref="N3:N34">PI()*r/nG</f>
        <v>0</v>
      </c>
      <c r="O3" s="10">
        <f aca="true" t="shared" si="8" ref="O3:O34">-U__2_nG</f>
        <v>0</v>
      </c>
    </row>
    <row r="4" spans="1:15" ht="12.75">
      <c r="A4">
        <v>1</v>
      </c>
      <c r="B4" s="9">
        <f t="shared" si="0"/>
        <v>0.15707963267948966</v>
      </c>
      <c r="C4" s="9">
        <f t="shared" si="1"/>
        <v>0.006155829702431115</v>
      </c>
      <c r="D4" s="9">
        <f t="shared" si="2"/>
        <v>0.006280820889387798</v>
      </c>
      <c r="E4" s="9">
        <f t="shared" si="3"/>
        <v>0.07925163020019083</v>
      </c>
      <c r="F4" s="9">
        <f t="shared" si="4"/>
        <v>0.012311659404862228</v>
      </c>
      <c r="G4" s="9">
        <f t="shared" si="5"/>
        <v>0.039625815100095406</v>
      </c>
      <c r="H4" s="9">
        <f t="shared" si="6"/>
        <v>-0.039625815100095406</v>
      </c>
      <c r="I4" s="9">
        <f aca="true" t="shared" si="9" ref="I4:I35">(F3+F4)/2</f>
        <v>0.006155829702431114</v>
      </c>
      <c r="J4" s="9">
        <f aca="true" t="shared" si="10" ref="J4:J35">F4-F3</f>
        <v>0.012311659404862228</v>
      </c>
      <c r="K4" s="9">
        <f aca="true" t="shared" si="11" ref="K4:K35">G4-G3</f>
        <v>0.039625815100095406</v>
      </c>
      <c r="L4" s="9">
        <f aca="true" t="shared" si="12" ref="L4:L35">SQRT(dx^2+dr^2)</f>
        <v>0.04149436322741056</v>
      </c>
      <c r="M4" s="10">
        <f aca="true" t="shared" si="13" ref="M4:M35">M3+ds</f>
        <v>0.04149436322741056</v>
      </c>
      <c r="N4" s="10">
        <f t="shared" si="7"/>
        <v>0.06224408480548361</v>
      </c>
      <c r="O4" s="10">
        <f t="shared" si="8"/>
        <v>-0.06224408480548361</v>
      </c>
    </row>
    <row r="5" spans="1:15" ht="12.75">
      <c r="A5">
        <v>2</v>
      </c>
      <c r="B5" s="9">
        <f t="shared" si="0"/>
        <v>0.3141592653589793</v>
      </c>
      <c r="C5" s="9">
        <f t="shared" si="1"/>
        <v>0.024471741852423234</v>
      </c>
      <c r="D5" s="9">
        <f t="shared" si="2"/>
        <v>0.026170783085247284</v>
      </c>
      <c r="E5" s="9">
        <f t="shared" si="3"/>
        <v>0.16177386403633712</v>
      </c>
      <c r="F5" s="9">
        <f t="shared" si="4"/>
        <v>0.04894348370484646</v>
      </c>
      <c r="G5" s="9">
        <f t="shared" si="5"/>
        <v>0.08088693201816854</v>
      </c>
      <c r="H5" s="9">
        <f t="shared" si="6"/>
        <v>-0.08088693201816854</v>
      </c>
      <c r="I5" s="9">
        <f t="shared" si="9"/>
        <v>0.030627571554854346</v>
      </c>
      <c r="J5" s="9">
        <f t="shared" si="10"/>
        <v>0.03663182429998423</v>
      </c>
      <c r="K5" s="9">
        <f t="shared" si="11"/>
        <v>0.04126111691807314</v>
      </c>
      <c r="L5" s="9">
        <f t="shared" si="12"/>
        <v>0.05517581282474973</v>
      </c>
      <c r="M5" s="10">
        <f t="shared" si="13"/>
        <v>0.0966701760521603</v>
      </c>
      <c r="N5" s="10">
        <f t="shared" si="7"/>
        <v>0.12705689569984766</v>
      </c>
      <c r="O5" s="10">
        <f t="shared" si="8"/>
        <v>-0.12705689569984766</v>
      </c>
    </row>
    <row r="6" spans="1:15" ht="12.75">
      <c r="A6">
        <v>3</v>
      </c>
      <c r="B6" s="9">
        <f t="shared" si="0"/>
        <v>0.47123889803846897</v>
      </c>
      <c r="C6" s="9">
        <f t="shared" si="1"/>
        <v>0.05449673790581605</v>
      </c>
      <c r="D6" s="9">
        <f t="shared" si="2"/>
        <v>0.06091225373635457</v>
      </c>
      <c r="E6" s="9">
        <f t="shared" si="3"/>
        <v>0.24680407965905785</v>
      </c>
      <c r="F6" s="9">
        <f t="shared" si="4"/>
        <v>0.10899347581163209</v>
      </c>
      <c r="G6" s="9">
        <f t="shared" si="5"/>
        <v>0.12340203982952891</v>
      </c>
      <c r="H6" s="9">
        <f t="shared" si="6"/>
        <v>-0.12340203982952891</v>
      </c>
      <c r="I6" s="9">
        <f t="shared" si="9"/>
        <v>0.07896847975823927</v>
      </c>
      <c r="J6" s="9">
        <f t="shared" si="10"/>
        <v>0.060049992106785625</v>
      </c>
      <c r="K6" s="9">
        <f t="shared" si="11"/>
        <v>0.042515107811360364</v>
      </c>
      <c r="L6" s="9">
        <f t="shared" si="12"/>
        <v>0.07357673507459142</v>
      </c>
      <c r="M6" s="10">
        <f t="shared" si="13"/>
        <v>0.17024691112675172</v>
      </c>
      <c r="N6" s="10">
        <f t="shared" si="7"/>
        <v>0.19383947088322154</v>
      </c>
      <c r="O6" s="10">
        <f t="shared" si="8"/>
        <v>-0.19383947088322154</v>
      </c>
    </row>
    <row r="7" spans="1:15" ht="12.75">
      <c r="A7">
        <v>4</v>
      </c>
      <c r="B7" s="9">
        <f t="shared" si="0"/>
        <v>0.6283185307179586</v>
      </c>
      <c r="C7" s="9">
        <f t="shared" si="1"/>
        <v>0.09549150281252627</v>
      </c>
      <c r="D7" s="9">
        <f t="shared" si="2"/>
        <v>0.10808719650665169</v>
      </c>
      <c r="E7" s="9">
        <f t="shared" si="3"/>
        <v>0.3287661729963283</v>
      </c>
      <c r="F7" s="9">
        <f t="shared" si="4"/>
        <v>0.19098300562505252</v>
      </c>
      <c r="G7" s="9">
        <f t="shared" si="5"/>
        <v>0.16438308649816413</v>
      </c>
      <c r="H7" s="9">
        <f t="shared" si="6"/>
        <v>-0.16438308649816413</v>
      </c>
      <c r="I7" s="9">
        <f t="shared" si="9"/>
        <v>0.1499882407183423</v>
      </c>
      <c r="J7" s="9">
        <f t="shared" si="10"/>
        <v>0.08198952981342043</v>
      </c>
      <c r="K7" s="9">
        <f t="shared" si="11"/>
        <v>0.040981046668635224</v>
      </c>
      <c r="L7" s="9">
        <f t="shared" si="12"/>
        <v>0.09166094689169764</v>
      </c>
      <c r="M7" s="10">
        <f t="shared" si="13"/>
        <v>0.26190785801844935</v>
      </c>
      <c r="N7" s="10">
        <f t="shared" si="7"/>
        <v>0.258212348458524</v>
      </c>
      <c r="O7" s="10">
        <f t="shared" si="8"/>
        <v>-0.258212348458524</v>
      </c>
    </row>
    <row r="8" spans="1:15" ht="12.75">
      <c r="A8">
        <v>5</v>
      </c>
      <c r="B8" s="9">
        <f t="shared" si="0"/>
        <v>0.7853981633974483</v>
      </c>
      <c r="C8" s="9">
        <f t="shared" si="1"/>
        <v>0.1464466094067262</v>
      </c>
      <c r="D8" s="9">
        <f t="shared" si="2"/>
        <v>0.15971028734938383</v>
      </c>
      <c r="E8" s="9">
        <f t="shared" si="3"/>
        <v>0.39963769510568425</v>
      </c>
      <c r="F8" s="9">
        <f t="shared" si="4"/>
        <v>0.29289321881345237</v>
      </c>
      <c r="G8" s="9">
        <f t="shared" si="5"/>
        <v>0.1998188475528421</v>
      </c>
      <c r="H8" s="9">
        <f t="shared" si="6"/>
        <v>-0.1998188475528421</v>
      </c>
      <c r="I8" s="9">
        <f t="shared" si="9"/>
        <v>0.24193811221925243</v>
      </c>
      <c r="J8" s="9">
        <f t="shared" si="10"/>
        <v>0.10191021318839985</v>
      </c>
      <c r="K8" s="9">
        <f t="shared" si="11"/>
        <v>0.03543576105467797</v>
      </c>
      <c r="L8" s="9">
        <f t="shared" si="12"/>
        <v>0.10789524880007154</v>
      </c>
      <c r="M8" s="10">
        <f t="shared" si="13"/>
        <v>0.3698031068185209</v>
      </c>
      <c r="N8" s="10">
        <f t="shared" si="7"/>
        <v>0.3138747117603938</v>
      </c>
      <c r="O8" s="10">
        <f t="shared" si="8"/>
        <v>-0.3138747117603938</v>
      </c>
    </row>
    <row r="9" spans="1:15" ht="12.75">
      <c r="A9">
        <v>6</v>
      </c>
      <c r="B9" s="9">
        <f t="shared" si="0"/>
        <v>0.9424777960769379</v>
      </c>
      <c r="C9" s="9">
        <f t="shared" si="1"/>
        <v>0.20610737385376343</v>
      </c>
      <c r="D9" s="9">
        <f t="shared" si="2"/>
        <v>0.20473527161371818</v>
      </c>
      <c r="E9" s="9">
        <f t="shared" si="3"/>
        <v>0.45247681886889873</v>
      </c>
      <c r="F9" s="9">
        <f t="shared" si="4"/>
        <v>0.4122147477075268</v>
      </c>
      <c r="G9" s="9">
        <f t="shared" si="5"/>
        <v>0.22623840943444934</v>
      </c>
      <c r="H9" s="9">
        <f t="shared" si="6"/>
        <v>-0.22623840943444934</v>
      </c>
      <c r="I9" s="9">
        <f t="shared" si="9"/>
        <v>0.3525539832604896</v>
      </c>
      <c r="J9" s="9">
        <f t="shared" si="10"/>
        <v>0.11932152889407444</v>
      </c>
      <c r="K9" s="9">
        <f t="shared" si="11"/>
        <v>0.02641956188160724</v>
      </c>
      <c r="L9" s="9">
        <f t="shared" si="12"/>
        <v>0.12221137634293919</v>
      </c>
      <c r="M9" s="10">
        <f t="shared" si="13"/>
        <v>0.4920144831614601</v>
      </c>
      <c r="N9" s="10">
        <f t="shared" si="7"/>
        <v>0.3553744625195529</v>
      </c>
      <c r="O9" s="10">
        <f t="shared" si="8"/>
        <v>-0.3553744625195529</v>
      </c>
    </row>
    <row r="10" spans="1:15" ht="12.75">
      <c r="A10">
        <v>7</v>
      </c>
      <c r="B10" s="9">
        <f t="shared" si="0"/>
        <v>1.0995574287564276</v>
      </c>
      <c r="C10" s="9">
        <f t="shared" si="1"/>
        <v>0.2730047501302266</v>
      </c>
      <c r="D10" s="9">
        <f t="shared" si="2"/>
        <v>0.234653162811321</v>
      </c>
      <c r="E10" s="9">
        <f t="shared" si="3"/>
        <v>0.48441011840311615</v>
      </c>
      <c r="F10" s="9">
        <f t="shared" si="4"/>
        <v>0.5460095002604531</v>
      </c>
      <c r="G10" s="9">
        <f t="shared" si="5"/>
        <v>0.24220505920155805</v>
      </c>
      <c r="H10" s="9">
        <f t="shared" si="6"/>
        <v>-0.24220505920155805</v>
      </c>
      <c r="I10" s="9">
        <f t="shared" si="9"/>
        <v>0.47911212398398995</v>
      </c>
      <c r="J10" s="9">
        <f t="shared" si="10"/>
        <v>0.13379475255292633</v>
      </c>
      <c r="K10" s="9">
        <f t="shared" si="11"/>
        <v>0.01596664976710871</v>
      </c>
      <c r="L10" s="9">
        <f t="shared" si="12"/>
        <v>0.13474408972375856</v>
      </c>
      <c r="M10" s="10">
        <f t="shared" si="13"/>
        <v>0.6267585728852187</v>
      </c>
      <c r="N10" s="10">
        <f t="shared" si="7"/>
        <v>0.38045481732494785</v>
      </c>
      <c r="O10" s="10">
        <f t="shared" si="8"/>
        <v>-0.38045481732494785</v>
      </c>
    </row>
    <row r="11" spans="1:15" ht="12.75">
      <c r="A11">
        <v>8</v>
      </c>
      <c r="B11" s="9">
        <f t="shared" si="0"/>
        <v>1.2566370614359172</v>
      </c>
      <c r="C11" s="9">
        <f t="shared" si="1"/>
        <v>0.3454915028125263</v>
      </c>
      <c r="D11" s="9">
        <f t="shared" si="2"/>
        <v>0.24795407392669372</v>
      </c>
      <c r="E11" s="9">
        <f t="shared" si="3"/>
        <v>0.4979498708973562</v>
      </c>
      <c r="F11" s="9">
        <f t="shared" si="4"/>
        <v>0.6909830056250524</v>
      </c>
      <c r="G11" s="9">
        <f t="shared" si="5"/>
        <v>0.24897493544867808</v>
      </c>
      <c r="H11" s="9">
        <f t="shared" si="6"/>
        <v>-0.24897493544867808</v>
      </c>
      <c r="I11" s="9">
        <f t="shared" si="9"/>
        <v>0.6184962529427528</v>
      </c>
      <c r="J11" s="9">
        <f t="shared" si="10"/>
        <v>0.1449735053645993</v>
      </c>
      <c r="K11" s="9">
        <f t="shared" si="11"/>
        <v>0.006769876247120027</v>
      </c>
      <c r="L11" s="9">
        <f t="shared" si="12"/>
        <v>0.14513148687345837</v>
      </c>
      <c r="M11" s="10">
        <f t="shared" si="13"/>
        <v>0.7718900597586771</v>
      </c>
      <c r="N11" s="10">
        <f t="shared" si="7"/>
        <v>0.39108891406678</v>
      </c>
      <c r="O11" s="10">
        <f t="shared" si="8"/>
        <v>-0.39108891406678</v>
      </c>
    </row>
    <row r="12" spans="1:15" ht="12.75">
      <c r="A12">
        <v>9</v>
      </c>
      <c r="B12" s="9">
        <f t="shared" si="0"/>
        <v>1.413716694115407</v>
      </c>
      <c r="C12" s="9">
        <f t="shared" si="1"/>
        <v>0.4217827674798845</v>
      </c>
      <c r="D12" s="9">
        <f t="shared" si="2"/>
        <v>0.24978017160072735</v>
      </c>
      <c r="E12" s="9">
        <f t="shared" si="3"/>
        <v>0.4997801232549443</v>
      </c>
      <c r="F12" s="9">
        <f t="shared" si="4"/>
        <v>0.8435655349597689</v>
      </c>
      <c r="G12" s="9">
        <f t="shared" si="5"/>
        <v>0.24989006162747213</v>
      </c>
      <c r="H12" s="9">
        <f t="shared" si="6"/>
        <v>-0.24989006162747213</v>
      </c>
      <c r="I12" s="9">
        <f t="shared" si="9"/>
        <v>0.7672742702924107</v>
      </c>
      <c r="J12" s="9">
        <f t="shared" si="10"/>
        <v>0.1525825293347165</v>
      </c>
      <c r="K12" s="9">
        <f t="shared" si="11"/>
        <v>0.0009151261787940512</v>
      </c>
      <c r="L12" s="9">
        <f t="shared" si="12"/>
        <v>0.15258527358202933</v>
      </c>
      <c r="M12" s="10">
        <f t="shared" si="13"/>
        <v>0.9244753333407064</v>
      </c>
      <c r="N12" s="10">
        <f t="shared" si="7"/>
        <v>0.39252639090698355</v>
      </c>
      <c r="O12" s="10">
        <f t="shared" si="8"/>
        <v>-0.39252639090698355</v>
      </c>
    </row>
    <row r="13" spans="1:15" ht="12.75">
      <c r="A13">
        <v>10</v>
      </c>
      <c r="B13" s="9">
        <f t="shared" si="0"/>
        <v>1.5707963267948966</v>
      </c>
      <c r="C13" s="9">
        <f t="shared" si="1"/>
        <v>0.49999999999999994</v>
      </c>
      <c r="D13" s="9">
        <f t="shared" si="2"/>
        <v>0.24682703124999994</v>
      </c>
      <c r="E13" s="9">
        <f t="shared" si="3"/>
        <v>0.4968168991187799</v>
      </c>
      <c r="F13" s="9">
        <f t="shared" si="4"/>
        <v>0.9999999999999998</v>
      </c>
      <c r="G13" s="9">
        <f t="shared" si="5"/>
        <v>0.24840844955938993</v>
      </c>
      <c r="H13" s="9">
        <f t="shared" si="6"/>
        <v>-0.24840844955938993</v>
      </c>
      <c r="I13" s="9">
        <f t="shared" si="9"/>
        <v>0.9217827674798844</v>
      </c>
      <c r="J13" s="9">
        <f t="shared" si="10"/>
        <v>0.15643446504023084</v>
      </c>
      <c r="K13" s="9">
        <f t="shared" si="11"/>
        <v>-0.0014816120680821998</v>
      </c>
      <c r="L13" s="9">
        <f t="shared" si="12"/>
        <v>0.15644148115747145</v>
      </c>
      <c r="M13" s="10">
        <f t="shared" si="13"/>
        <v>1.0809168144981778</v>
      </c>
      <c r="N13" s="10">
        <f t="shared" si="7"/>
        <v>0.39019908011270504</v>
      </c>
      <c r="O13" s="10">
        <f t="shared" si="8"/>
        <v>-0.39019908011270504</v>
      </c>
    </row>
    <row r="14" spans="1:15" ht="12.75">
      <c r="A14">
        <v>11</v>
      </c>
      <c r="B14" s="9">
        <f t="shared" si="0"/>
        <v>1.7278759594743862</v>
      </c>
      <c r="C14" s="9">
        <f t="shared" si="1"/>
        <v>0.5782172325201154</v>
      </c>
      <c r="D14" s="9">
        <f t="shared" si="2"/>
        <v>0.2414504860704615</v>
      </c>
      <c r="E14" s="9">
        <f t="shared" si="3"/>
        <v>0.49137611467231646</v>
      </c>
      <c r="F14" s="9">
        <f t="shared" si="4"/>
        <v>1.1564344650402305</v>
      </c>
      <c r="G14" s="9">
        <f t="shared" si="5"/>
        <v>0.2456880573361582</v>
      </c>
      <c r="H14" s="9">
        <f t="shared" si="6"/>
        <v>-0.2456880573361582</v>
      </c>
      <c r="I14" s="9">
        <f t="shared" si="9"/>
        <v>1.0782172325201151</v>
      </c>
      <c r="J14" s="9">
        <f t="shared" si="10"/>
        <v>0.15643446504023073</v>
      </c>
      <c r="K14" s="9">
        <f t="shared" si="11"/>
        <v>-0.002720392223231727</v>
      </c>
      <c r="L14" s="9">
        <f t="shared" si="12"/>
        <v>0.15645811703542706</v>
      </c>
      <c r="M14" s="10">
        <f t="shared" si="13"/>
        <v>1.237374931533605</v>
      </c>
      <c r="N14" s="10">
        <f t="shared" si="7"/>
        <v>0.38592589800101124</v>
      </c>
      <c r="O14" s="10">
        <f t="shared" si="8"/>
        <v>-0.38592589800101124</v>
      </c>
    </row>
    <row r="15" spans="1:15" ht="12.75">
      <c r="A15">
        <v>12</v>
      </c>
      <c r="B15" s="9">
        <f t="shared" si="0"/>
        <v>1.8849555921538759</v>
      </c>
      <c r="C15" s="9">
        <f t="shared" si="1"/>
        <v>0.6545084971874737</v>
      </c>
      <c r="D15" s="9">
        <f t="shared" si="2"/>
        <v>0.22973889821991045</v>
      </c>
      <c r="E15" s="9">
        <f t="shared" si="3"/>
        <v>0.4793108576069506</v>
      </c>
      <c r="F15" s="9">
        <f t="shared" si="4"/>
        <v>1.3090169943749472</v>
      </c>
      <c r="G15" s="9">
        <f t="shared" si="5"/>
        <v>0.23965542880347526</v>
      </c>
      <c r="H15" s="9">
        <f t="shared" si="6"/>
        <v>-0.23965542880347526</v>
      </c>
      <c r="I15" s="9">
        <f t="shared" si="9"/>
        <v>1.2327257297075889</v>
      </c>
      <c r="J15" s="9">
        <f t="shared" si="10"/>
        <v>0.15258252933471672</v>
      </c>
      <c r="K15" s="9">
        <f t="shared" si="11"/>
        <v>-0.006032628532682938</v>
      </c>
      <c r="L15" s="9">
        <f t="shared" si="12"/>
        <v>0.15270173825203506</v>
      </c>
      <c r="M15" s="10">
        <f t="shared" si="13"/>
        <v>1.39007666978564</v>
      </c>
      <c r="N15" s="10">
        <f t="shared" si="7"/>
        <v>0.3764498672609548</v>
      </c>
      <c r="O15" s="10">
        <f t="shared" si="8"/>
        <v>-0.3764498672609548</v>
      </c>
    </row>
    <row r="16" spans="1:15" ht="12.75">
      <c r="A16">
        <v>13</v>
      </c>
      <c r="B16" s="9">
        <f t="shared" si="0"/>
        <v>2.0420352248333655</v>
      </c>
      <c r="C16" s="9">
        <f t="shared" si="1"/>
        <v>0.7269952498697734</v>
      </c>
      <c r="D16" s="9">
        <f t="shared" si="2"/>
        <v>0.2052227109731204</v>
      </c>
      <c r="E16" s="9">
        <f t="shared" si="3"/>
        <v>0.4530151332716385</v>
      </c>
      <c r="F16" s="9">
        <f t="shared" si="4"/>
        <v>1.4539904997395465</v>
      </c>
      <c r="G16" s="9">
        <f t="shared" si="5"/>
        <v>0.22650756663581922</v>
      </c>
      <c r="H16" s="9">
        <f t="shared" si="6"/>
        <v>-0.22650756663581922</v>
      </c>
      <c r="I16" s="9">
        <f t="shared" si="9"/>
        <v>1.3815037470572469</v>
      </c>
      <c r="J16" s="9">
        <f t="shared" si="10"/>
        <v>0.1449735053645993</v>
      </c>
      <c r="K16" s="9">
        <f t="shared" si="11"/>
        <v>-0.013147862167656038</v>
      </c>
      <c r="L16" s="9">
        <f t="shared" si="12"/>
        <v>0.14556848401106326</v>
      </c>
      <c r="M16" s="10">
        <f t="shared" si="13"/>
        <v>1.535645153796703</v>
      </c>
      <c r="N16" s="10">
        <f t="shared" si="7"/>
        <v>0.3557972536627951</v>
      </c>
      <c r="O16" s="10">
        <f t="shared" si="8"/>
        <v>-0.3557972536627951</v>
      </c>
    </row>
    <row r="17" spans="1:15" ht="12.75">
      <c r="A17">
        <v>14</v>
      </c>
      <c r="B17" s="9">
        <f t="shared" si="0"/>
        <v>2.199114857512855</v>
      </c>
      <c r="C17" s="9">
        <f t="shared" si="1"/>
        <v>0.7938926261462365</v>
      </c>
      <c r="D17" s="9">
        <f t="shared" si="2"/>
        <v>0.16532901546301648</v>
      </c>
      <c r="E17" s="9">
        <f t="shared" si="3"/>
        <v>0.40660670858092895</v>
      </c>
      <c r="F17" s="9">
        <f t="shared" si="4"/>
        <v>1.5877852522924727</v>
      </c>
      <c r="G17" s="9">
        <f t="shared" si="5"/>
        <v>0.20330335429046445</v>
      </c>
      <c r="H17" s="9">
        <f t="shared" si="6"/>
        <v>-0.20330335429046445</v>
      </c>
      <c r="I17" s="9">
        <f t="shared" si="9"/>
        <v>1.5208878760160096</v>
      </c>
      <c r="J17" s="9">
        <f t="shared" si="10"/>
        <v>0.13379475255292617</v>
      </c>
      <c r="K17" s="9">
        <f t="shared" si="11"/>
        <v>-0.023204212345354774</v>
      </c>
      <c r="L17" s="9">
        <f t="shared" si="12"/>
        <v>0.1357920147919864</v>
      </c>
      <c r="M17" s="10">
        <f t="shared" si="13"/>
        <v>1.6714371685886895</v>
      </c>
      <c r="N17" s="10">
        <f t="shared" si="7"/>
        <v>0.31934816214454304</v>
      </c>
      <c r="O17" s="10">
        <f t="shared" si="8"/>
        <v>-0.31934816214454304</v>
      </c>
    </row>
    <row r="18" spans="1:15" ht="12.75">
      <c r="A18">
        <v>15</v>
      </c>
      <c r="B18" s="9">
        <f t="shared" si="0"/>
        <v>2.356194490192345</v>
      </c>
      <c r="C18" s="9">
        <f t="shared" si="1"/>
        <v>0.8535533905932737</v>
      </c>
      <c r="D18" s="9">
        <f t="shared" si="2"/>
        <v>0.11535387671311614</v>
      </c>
      <c r="E18" s="9">
        <f t="shared" si="3"/>
        <v>0.33963786113022815</v>
      </c>
      <c r="F18" s="9">
        <f t="shared" si="4"/>
        <v>1.7071067811865472</v>
      </c>
      <c r="G18" s="9">
        <f t="shared" si="5"/>
        <v>0.16981893056511405</v>
      </c>
      <c r="H18" s="9">
        <f t="shared" si="6"/>
        <v>-0.16981893056511405</v>
      </c>
      <c r="I18" s="9">
        <f t="shared" si="9"/>
        <v>1.64744601673951</v>
      </c>
      <c r="J18" s="9">
        <f t="shared" si="10"/>
        <v>0.11932152889407455</v>
      </c>
      <c r="K18" s="9">
        <f t="shared" si="11"/>
        <v>-0.033484423725350404</v>
      </c>
      <c r="L18" s="9">
        <f t="shared" si="12"/>
        <v>0.12393076248388966</v>
      </c>
      <c r="M18" s="10">
        <f t="shared" si="13"/>
        <v>1.7953679310725792</v>
      </c>
      <c r="N18" s="10">
        <f t="shared" si="7"/>
        <v>0.26675095235191876</v>
      </c>
      <c r="O18" s="10">
        <f t="shared" si="8"/>
        <v>-0.26675095235191876</v>
      </c>
    </row>
    <row r="19" spans="1:15" ht="12.75">
      <c r="A19">
        <v>16</v>
      </c>
      <c r="B19" s="9">
        <f t="shared" si="0"/>
        <v>2.5132741228718345</v>
      </c>
      <c r="C19" s="9">
        <f t="shared" si="1"/>
        <v>0.9045084971874737</v>
      </c>
      <c r="D19" s="9">
        <f t="shared" si="2"/>
        <v>0.06658470048737541</v>
      </c>
      <c r="E19" s="9">
        <f t="shared" si="3"/>
        <v>0.25804011410510463</v>
      </c>
      <c r="F19" s="9">
        <f t="shared" si="4"/>
        <v>1.8090169943749472</v>
      </c>
      <c r="G19" s="9">
        <f t="shared" si="5"/>
        <v>0.1290200570525523</v>
      </c>
      <c r="H19" s="9">
        <f t="shared" si="6"/>
        <v>-0.1290200570525523</v>
      </c>
      <c r="I19" s="9">
        <f t="shared" si="9"/>
        <v>1.7580618877807472</v>
      </c>
      <c r="J19" s="9">
        <f t="shared" si="10"/>
        <v>0.10191021318839999</v>
      </c>
      <c r="K19" s="9">
        <f t="shared" si="11"/>
        <v>-0.040798873512561756</v>
      </c>
      <c r="L19" s="9">
        <f t="shared" si="12"/>
        <v>0.10977358348892118</v>
      </c>
      <c r="M19" s="10">
        <f t="shared" si="13"/>
        <v>1.9051415145615003</v>
      </c>
      <c r="N19" s="10">
        <f t="shared" si="7"/>
        <v>0.20266423170101713</v>
      </c>
      <c r="O19" s="10">
        <f t="shared" si="8"/>
        <v>-0.20266423170101713</v>
      </c>
    </row>
    <row r="20" spans="1:15" ht="12.75">
      <c r="A20">
        <v>17</v>
      </c>
      <c r="B20" s="9">
        <f t="shared" si="0"/>
        <v>2.670353755551324</v>
      </c>
      <c r="C20" s="9">
        <f t="shared" si="1"/>
        <v>0.9455032620941839</v>
      </c>
      <c r="D20" s="9">
        <f t="shared" si="2"/>
        <v>0.029831240143712634</v>
      </c>
      <c r="E20" s="9">
        <f t="shared" si="3"/>
        <v>0.1727172259611433</v>
      </c>
      <c r="F20" s="9">
        <f t="shared" si="4"/>
        <v>1.8910065241883676</v>
      </c>
      <c r="G20" s="9">
        <f t="shared" si="5"/>
        <v>0.08635861298057164</v>
      </c>
      <c r="H20" s="9">
        <f t="shared" si="6"/>
        <v>-0.08635861298057164</v>
      </c>
      <c r="I20" s="9">
        <f t="shared" si="9"/>
        <v>1.8500117592816574</v>
      </c>
      <c r="J20" s="9">
        <f t="shared" si="10"/>
        <v>0.08198952981342034</v>
      </c>
      <c r="K20" s="9">
        <f t="shared" si="11"/>
        <v>-0.04266144407198065</v>
      </c>
      <c r="L20" s="9">
        <f t="shared" si="12"/>
        <v>0.09242446542627376</v>
      </c>
      <c r="M20" s="10">
        <f t="shared" si="13"/>
        <v>1.997565979987774</v>
      </c>
      <c r="N20" s="10">
        <f t="shared" si="7"/>
        <v>0.135651792056984</v>
      </c>
      <c r="O20" s="10">
        <f t="shared" si="8"/>
        <v>-0.135651792056984</v>
      </c>
    </row>
    <row r="21" spans="1:15" ht="12.75">
      <c r="A21">
        <v>18</v>
      </c>
      <c r="B21" s="9">
        <f t="shared" si="0"/>
        <v>2.827433388230814</v>
      </c>
      <c r="C21" s="9">
        <f t="shared" si="1"/>
        <v>0.9755282581475768</v>
      </c>
      <c r="D21" s="9">
        <f t="shared" si="2"/>
        <v>0.009306267728646844</v>
      </c>
      <c r="E21" s="9">
        <f t="shared" si="3"/>
        <v>0.09646899879571076</v>
      </c>
      <c r="F21" s="9">
        <f t="shared" si="4"/>
        <v>1.9510565162951534</v>
      </c>
      <c r="G21" s="9">
        <f t="shared" si="5"/>
        <v>0.048234499397855374</v>
      </c>
      <c r="H21" s="9">
        <f t="shared" si="6"/>
        <v>-0.048234499397855374</v>
      </c>
      <c r="I21" s="9">
        <f t="shared" si="9"/>
        <v>1.9210315202417605</v>
      </c>
      <c r="J21" s="9">
        <f t="shared" si="10"/>
        <v>0.060049992106785854</v>
      </c>
      <c r="K21" s="9">
        <f t="shared" si="11"/>
        <v>-0.038124113582716265</v>
      </c>
      <c r="L21" s="9">
        <f t="shared" si="12"/>
        <v>0.07112980801670207</v>
      </c>
      <c r="M21" s="10">
        <f t="shared" si="13"/>
        <v>2.0686957880044763</v>
      </c>
      <c r="N21" s="10">
        <f t="shared" si="7"/>
        <v>0.07576657447894188</v>
      </c>
      <c r="O21" s="10">
        <f t="shared" si="8"/>
        <v>-0.07576657447894188</v>
      </c>
    </row>
    <row r="22" spans="1:15" ht="12.75">
      <c r="A22">
        <v>19</v>
      </c>
      <c r="B22" s="9">
        <f t="shared" si="0"/>
        <v>2.9845130209103035</v>
      </c>
      <c r="C22" s="9">
        <f t="shared" si="1"/>
        <v>0.9938441702975689</v>
      </c>
      <c r="D22" s="9">
        <f t="shared" si="2"/>
        <v>0.001541727993675579</v>
      </c>
      <c r="E22" s="9">
        <f t="shared" si="3"/>
        <v>0.039264844246164776</v>
      </c>
      <c r="F22" s="9">
        <f t="shared" si="4"/>
        <v>1.9876883405951375</v>
      </c>
      <c r="G22" s="9">
        <f t="shared" si="5"/>
        <v>0.019632422123082385</v>
      </c>
      <c r="H22" s="9">
        <f t="shared" si="6"/>
        <v>-0.019632422123082385</v>
      </c>
      <c r="I22" s="9">
        <f t="shared" si="9"/>
        <v>1.9693724284451455</v>
      </c>
      <c r="J22" s="9">
        <f t="shared" si="10"/>
        <v>0.03663182429998413</v>
      </c>
      <c r="K22" s="9">
        <f t="shared" si="11"/>
        <v>-0.02860207727477299</v>
      </c>
      <c r="L22" s="9">
        <f t="shared" si="12"/>
        <v>0.046475470691290405</v>
      </c>
      <c r="M22" s="10">
        <f t="shared" si="13"/>
        <v>2.1151712586957667</v>
      </c>
      <c r="N22" s="10">
        <f t="shared" si="7"/>
        <v>0.030838536557024673</v>
      </c>
      <c r="O22" s="10">
        <f t="shared" si="8"/>
        <v>-0.030838536557024673</v>
      </c>
    </row>
    <row r="23" spans="1:15" ht="12.75">
      <c r="A23">
        <v>20</v>
      </c>
      <c r="B23" s="9">
        <f t="shared" si="0"/>
        <v>3.141592653589793</v>
      </c>
      <c r="C23" s="9">
        <f t="shared" si="1"/>
        <v>1</v>
      </c>
      <c r="D23" s="9">
        <f t="shared" si="2"/>
        <v>7.000000003642981E-06</v>
      </c>
      <c r="E23" s="9">
        <f t="shared" si="3"/>
        <v>0.002645751311753049</v>
      </c>
      <c r="F23" s="9">
        <f t="shared" si="4"/>
        <v>1.9999999999999998</v>
      </c>
      <c r="G23" s="9">
        <f t="shared" si="5"/>
        <v>0.0013228756558765244</v>
      </c>
      <c r="H23" s="9">
        <f t="shared" si="6"/>
        <v>-0.0013228756558765244</v>
      </c>
      <c r="I23" s="9">
        <f t="shared" si="9"/>
        <v>1.9938441702975687</v>
      </c>
      <c r="J23" s="9">
        <f t="shared" si="10"/>
        <v>0.01231165940486223</v>
      </c>
      <c r="K23" s="9">
        <f t="shared" si="11"/>
        <v>-0.01830954646720586</v>
      </c>
      <c r="L23" s="9">
        <f t="shared" si="12"/>
        <v>0.022063917356990422</v>
      </c>
      <c r="M23" s="10">
        <f t="shared" si="13"/>
        <v>2.1372351760527573</v>
      </c>
      <c r="N23" s="10">
        <f t="shared" si="7"/>
        <v>0.002077968221057234</v>
      </c>
      <c r="O23" s="10">
        <f t="shared" si="8"/>
        <v>-0.002077968221057234</v>
      </c>
    </row>
    <row r="24" spans="1:15" ht="12.75">
      <c r="A24">
        <v>21</v>
      </c>
      <c r="B24" s="9">
        <f t="shared" si="0"/>
        <v>3.2986722862692828</v>
      </c>
      <c r="C24" s="9">
        <f t="shared" si="1"/>
        <v>0.9938441702975689</v>
      </c>
      <c r="D24" s="9">
        <f t="shared" si="2"/>
        <v>0.001541727993675579</v>
      </c>
      <c r="E24" s="9">
        <f t="shared" si="3"/>
        <v>0.039264844246164776</v>
      </c>
      <c r="F24" s="9">
        <f t="shared" si="4"/>
        <v>1.9876883405951375</v>
      </c>
      <c r="G24" s="9">
        <f t="shared" si="5"/>
        <v>0.019632422123082385</v>
      </c>
      <c r="H24" s="9">
        <f t="shared" si="6"/>
        <v>-0.019632422123082385</v>
      </c>
      <c r="I24" s="9">
        <f t="shared" si="9"/>
        <v>1.9938441702975687</v>
      </c>
      <c r="J24" s="9">
        <f t="shared" si="10"/>
        <v>-0.01231165940486223</v>
      </c>
      <c r="K24" s="9">
        <f t="shared" si="11"/>
        <v>0.01830954646720586</v>
      </c>
      <c r="L24" s="9">
        <f t="shared" si="12"/>
        <v>0.022063917356990422</v>
      </c>
      <c r="M24" s="10">
        <f t="shared" si="13"/>
        <v>2.159299093409748</v>
      </c>
      <c r="N24" s="10">
        <f t="shared" si="7"/>
        <v>0.030838536557024673</v>
      </c>
      <c r="O24" s="10">
        <f t="shared" si="8"/>
        <v>-0.030838536557024673</v>
      </c>
    </row>
    <row r="25" spans="1:15" ht="12.75">
      <c r="A25">
        <v>22</v>
      </c>
      <c r="B25" s="9">
        <f t="shared" si="0"/>
        <v>3.4557519189487724</v>
      </c>
      <c r="C25" s="9">
        <f t="shared" si="1"/>
        <v>0.9755282581475768</v>
      </c>
      <c r="D25" s="9">
        <f t="shared" si="2"/>
        <v>0.009306267728646844</v>
      </c>
      <c r="E25" s="9">
        <f t="shared" si="3"/>
        <v>0.09646899879571076</v>
      </c>
      <c r="F25" s="9">
        <f t="shared" si="4"/>
        <v>1.9510565162951534</v>
      </c>
      <c r="G25" s="9">
        <f t="shared" si="5"/>
        <v>0.048234499397855374</v>
      </c>
      <c r="H25" s="9">
        <f t="shared" si="6"/>
        <v>-0.048234499397855374</v>
      </c>
      <c r="I25" s="9">
        <f t="shared" si="9"/>
        <v>1.9693724284451455</v>
      </c>
      <c r="J25" s="9">
        <f t="shared" si="10"/>
        <v>-0.03663182429998413</v>
      </c>
      <c r="K25" s="9">
        <f t="shared" si="11"/>
        <v>0.02860207727477299</v>
      </c>
      <c r="L25" s="9">
        <f t="shared" si="12"/>
        <v>0.046475470691290405</v>
      </c>
      <c r="M25" s="10">
        <f t="shared" si="13"/>
        <v>2.2057745641010382</v>
      </c>
      <c r="N25" s="10">
        <f t="shared" si="7"/>
        <v>0.07576657447894188</v>
      </c>
      <c r="O25" s="10">
        <f t="shared" si="8"/>
        <v>-0.07576657447894188</v>
      </c>
    </row>
    <row r="26" spans="1:15" ht="12.75">
      <c r="A26">
        <v>23</v>
      </c>
      <c r="B26" s="9">
        <f t="shared" si="0"/>
        <v>3.612831551628262</v>
      </c>
      <c r="C26" s="9">
        <f t="shared" si="1"/>
        <v>0.9455032620941839</v>
      </c>
      <c r="D26" s="9">
        <f t="shared" si="2"/>
        <v>0.029831240143712634</v>
      </c>
      <c r="E26" s="9">
        <f t="shared" si="3"/>
        <v>0.1727172259611433</v>
      </c>
      <c r="F26" s="9">
        <f t="shared" si="4"/>
        <v>1.8910065241883676</v>
      </c>
      <c r="G26" s="9">
        <f t="shared" si="5"/>
        <v>0.08635861298057164</v>
      </c>
      <c r="H26" s="9">
        <f t="shared" si="6"/>
        <v>-0.08635861298057164</v>
      </c>
      <c r="I26" s="9">
        <f t="shared" si="9"/>
        <v>1.9210315202417605</v>
      </c>
      <c r="J26" s="9">
        <f t="shared" si="10"/>
        <v>-0.060049992106785854</v>
      </c>
      <c r="K26" s="9">
        <f t="shared" si="11"/>
        <v>0.038124113582716265</v>
      </c>
      <c r="L26" s="9">
        <f t="shared" si="12"/>
        <v>0.07112980801670207</v>
      </c>
      <c r="M26" s="10">
        <f t="shared" si="13"/>
        <v>2.27690437211774</v>
      </c>
      <c r="N26" s="10">
        <f t="shared" si="7"/>
        <v>0.135651792056984</v>
      </c>
      <c r="O26" s="10">
        <f t="shared" si="8"/>
        <v>-0.135651792056984</v>
      </c>
    </row>
    <row r="27" spans="1:15" ht="12.75">
      <c r="A27">
        <v>24</v>
      </c>
      <c r="B27" s="9">
        <f t="shared" si="0"/>
        <v>3.7699111843077517</v>
      </c>
      <c r="C27" s="9">
        <f t="shared" si="1"/>
        <v>0.9045084971874737</v>
      </c>
      <c r="D27" s="9">
        <f t="shared" si="2"/>
        <v>0.06658470048737541</v>
      </c>
      <c r="E27" s="9">
        <f t="shared" si="3"/>
        <v>0.25804011410510463</v>
      </c>
      <c r="F27" s="9">
        <f t="shared" si="4"/>
        <v>1.8090169943749472</v>
      </c>
      <c r="G27" s="9">
        <f t="shared" si="5"/>
        <v>0.1290200570525523</v>
      </c>
      <c r="H27" s="9">
        <f t="shared" si="6"/>
        <v>-0.1290200570525523</v>
      </c>
      <c r="I27" s="9">
        <f t="shared" si="9"/>
        <v>1.8500117592816574</v>
      </c>
      <c r="J27" s="9">
        <f t="shared" si="10"/>
        <v>-0.08198952981342034</v>
      </c>
      <c r="K27" s="9">
        <f t="shared" si="11"/>
        <v>0.04266144407198065</v>
      </c>
      <c r="L27" s="9">
        <f t="shared" si="12"/>
        <v>0.09242446542627376</v>
      </c>
      <c r="M27" s="10">
        <f t="shared" si="13"/>
        <v>2.369328837544014</v>
      </c>
      <c r="N27" s="10">
        <f t="shared" si="7"/>
        <v>0.20266423170101713</v>
      </c>
      <c r="O27" s="10">
        <f t="shared" si="8"/>
        <v>-0.20266423170101713</v>
      </c>
    </row>
    <row r="28" spans="1:15" ht="12.75">
      <c r="A28">
        <v>25</v>
      </c>
      <c r="B28" s="9">
        <f t="shared" si="0"/>
        <v>3.9269908169872414</v>
      </c>
      <c r="C28" s="9">
        <f t="shared" si="1"/>
        <v>0.8535533905932738</v>
      </c>
      <c r="D28" s="9">
        <f t="shared" si="2"/>
        <v>0.11535387671311881</v>
      </c>
      <c r="E28" s="9">
        <f t="shared" si="3"/>
        <v>0.3396378611302321</v>
      </c>
      <c r="F28" s="9">
        <f t="shared" si="4"/>
        <v>1.7071067811865475</v>
      </c>
      <c r="G28" s="9">
        <f t="shared" si="5"/>
        <v>0.16981893056511602</v>
      </c>
      <c r="H28" s="9">
        <f t="shared" si="6"/>
        <v>-0.16981893056511602</v>
      </c>
      <c r="I28" s="9">
        <f t="shared" si="9"/>
        <v>1.7580618877807472</v>
      </c>
      <c r="J28" s="9">
        <f t="shared" si="10"/>
        <v>-0.10191021318839977</v>
      </c>
      <c r="K28" s="9">
        <f t="shared" si="11"/>
        <v>0.04079887351256373</v>
      </c>
      <c r="L28" s="9">
        <f t="shared" si="12"/>
        <v>0.1097735834889217</v>
      </c>
      <c r="M28" s="10">
        <f t="shared" si="13"/>
        <v>2.4791024210329358</v>
      </c>
      <c r="N28" s="10">
        <f t="shared" si="7"/>
        <v>0.2667509523519218</v>
      </c>
      <c r="O28" s="10">
        <f t="shared" si="8"/>
        <v>-0.2667509523519218</v>
      </c>
    </row>
    <row r="29" spans="1:15" ht="12.75">
      <c r="A29">
        <v>26</v>
      </c>
      <c r="B29" s="9">
        <f t="shared" si="0"/>
        <v>4.084070449666731</v>
      </c>
      <c r="C29" s="9">
        <f t="shared" si="1"/>
        <v>0.7938926261462367</v>
      </c>
      <c r="D29" s="9">
        <f t="shared" si="2"/>
        <v>0.16532901546301648</v>
      </c>
      <c r="E29" s="9">
        <f t="shared" si="3"/>
        <v>0.40660670858092895</v>
      </c>
      <c r="F29" s="9">
        <f t="shared" si="4"/>
        <v>1.5877852522924731</v>
      </c>
      <c r="G29" s="9">
        <f t="shared" si="5"/>
        <v>0.20330335429046445</v>
      </c>
      <c r="H29" s="9">
        <f t="shared" si="6"/>
        <v>-0.20330335429046445</v>
      </c>
      <c r="I29" s="9">
        <f t="shared" si="9"/>
        <v>1.6474460167395102</v>
      </c>
      <c r="J29" s="9">
        <f t="shared" si="10"/>
        <v>-0.11932152889407432</v>
      </c>
      <c r="K29" s="9">
        <f t="shared" si="11"/>
        <v>0.03348442372534843</v>
      </c>
      <c r="L29" s="9">
        <f t="shared" si="12"/>
        <v>0.12393076248388893</v>
      </c>
      <c r="M29" s="10">
        <f t="shared" si="13"/>
        <v>2.6030331835168248</v>
      </c>
      <c r="N29" s="10">
        <f t="shared" si="7"/>
        <v>0.31934816214454304</v>
      </c>
      <c r="O29" s="10">
        <f t="shared" si="8"/>
        <v>-0.31934816214454304</v>
      </c>
    </row>
    <row r="30" spans="1:15" ht="12.75">
      <c r="A30">
        <v>27</v>
      </c>
      <c r="B30" s="9">
        <f t="shared" si="0"/>
        <v>4.241150082346221</v>
      </c>
      <c r="C30" s="9">
        <f t="shared" si="1"/>
        <v>0.7269952498697735</v>
      </c>
      <c r="D30" s="9">
        <f t="shared" si="2"/>
        <v>0.2052227109731204</v>
      </c>
      <c r="E30" s="9">
        <f t="shared" si="3"/>
        <v>0.4530151332716385</v>
      </c>
      <c r="F30" s="9">
        <f t="shared" si="4"/>
        <v>1.4539904997395467</v>
      </c>
      <c r="G30" s="9">
        <f t="shared" si="5"/>
        <v>0.22650756663581922</v>
      </c>
      <c r="H30" s="9">
        <f t="shared" si="6"/>
        <v>-0.22650756663581922</v>
      </c>
      <c r="I30" s="9">
        <f t="shared" si="9"/>
        <v>1.52088787601601</v>
      </c>
      <c r="J30" s="9">
        <f t="shared" si="10"/>
        <v>-0.1337947525529264</v>
      </c>
      <c r="K30" s="9">
        <f t="shared" si="11"/>
        <v>0.023204212345354774</v>
      </c>
      <c r="L30" s="9">
        <f t="shared" si="12"/>
        <v>0.13579201479198663</v>
      </c>
      <c r="M30" s="10">
        <f t="shared" si="13"/>
        <v>2.7388251983088114</v>
      </c>
      <c r="N30" s="10">
        <f t="shared" si="7"/>
        <v>0.3557972536627951</v>
      </c>
      <c r="O30" s="10">
        <f t="shared" si="8"/>
        <v>-0.3557972536627951</v>
      </c>
    </row>
    <row r="31" spans="1:15" ht="12.75">
      <c r="A31">
        <v>28</v>
      </c>
      <c r="B31" s="9">
        <f t="shared" si="0"/>
        <v>4.39822971502571</v>
      </c>
      <c r="C31" s="9">
        <f t="shared" si="1"/>
        <v>0.6545084971874737</v>
      </c>
      <c r="D31" s="9">
        <f t="shared" si="2"/>
        <v>0.22973889821991045</v>
      </c>
      <c r="E31" s="9">
        <f t="shared" si="3"/>
        <v>0.4793108576069506</v>
      </c>
      <c r="F31" s="9">
        <f t="shared" si="4"/>
        <v>1.3090169943749472</v>
      </c>
      <c r="G31" s="9">
        <f t="shared" si="5"/>
        <v>0.23965542880347526</v>
      </c>
      <c r="H31" s="9">
        <f t="shared" si="6"/>
        <v>-0.23965542880347526</v>
      </c>
      <c r="I31" s="9">
        <f t="shared" si="9"/>
        <v>1.381503747057247</v>
      </c>
      <c r="J31" s="9">
        <f t="shared" si="10"/>
        <v>-0.14497350536459952</v>
      </c>
      <c r="K31" s="9">
        <f t="shared" si="11"/>
        <v>0.013147862167656038</v>
      </c>
      <c r="L31" s="9">
        <f t="shared" si="12"/>
        <v>0.14556848401106348</v>
      </c>
      <c r="M31" s="10">
        <f t="shared" si="13"/>
        <v>2.884393682319875</v>
      </c>
      <c r="N31" s="10">
        <f t="shared" si="7"/>
        <v>0.3764498672609548</v>
      </c>
      <c r="O31" s="10">
        <f t="shared" si="8"/>
        <v>-0.3764498672609548</v>
      </c>
    </row>
    <row r="32" spans="1:15" ht="12.75">
      <c r="A32">
        <v>29</v>
      </c>
      <c r="B32" s="9">
        <f t="shared" si="0"/>
        <v>4.5553093477052</v>
      </c>
      <c r="C32" s="9">
        <f t="shared" si="1"/>
        <v>0.5782172325201155</v>
      </c>
      <c r="D32" s="9">
        <f t="shared" si="2"/>
        <v>0.24145048607046216</v>
      </c>
      <c r="E32" s="9">
        <f t="shared" si="3"/>
        <v>0.4913761146723171</v>
      </c>
      <c r="F32" s="9">
        <f t="shared" si="4"/>
        <v>1.1564344650402307</v>
      </c>
      <c r="G32" s="9">
        <f t="shared" si="5"/>
        <v>0.24568805733615853</v>
      </c>
      <c r="H32" s="9">
        <f t="shared" si="6"/>
        <v>-0.24568805733615853</v>
      </c>
      <c r="I32" s="9">
        <f t="shared" si="9"/>
        <v>1.2327257297075889</v>
      </c>
      <c r="J32" s="9">
        <f t="shared" si="10"/>
        <v>-0.1525825293347165</v>
      </c>
      <c r="K32" s="9">
        <f t="shared" si="11"/>
        <v>0.006032628532683271</v>
      </c>
      <c r="L32" s="9">
        <f t="shared" si="12"/>
        <v>0.15270173825203487</v>
      </c>
      <c r="M32" s="10">
        <f t="shared" si="13"/>
        <v>3.03709542057191</v>
      </c>
      <c r="N32" s="10">
        <f t="shared" si="7"/>
        <v>0.38592589800101174</v>
      </c>
      <c r="O32" s="10">
        <f t="shared" si="8"/>
        <v>-0.38592589800101174</v>
      </c>
    </row>
    <row r="33" spans="1:15" ht="12.75">
      <c r="A33">
        <v>30</v>
      </c>
      <c r="B33" s="9">
        <f t="shared" si="0"/>
        <v>4.71238898038469</v>
      </c>
      <c r="C33" s="9">
        <f t="shared" si="1"/>
        <v>0.5000000000000001</v>
      </c>
      <c r="D33" s="9">
        <f t="shared" si="2"/>
        <v>0.24682703124999988</v>
      </c>
      <c r="E33" s="9">
        <f t="shared" si="3"/>
        <v>0.49681689911877985</v>
      </c>
      <c r="F33" s="9">
        <f t="shared" si="4"/>
        <v>1</v>
      </c>
      <c r="G33" s="9">
        <f t="shared" si="5"/>
        <v>0.2484084495593899</v>
      </c>
      <c r="H33" s="9">
        <f t="shared" si="6"/>
        <v>-0.2484084495593899</v>
      </c>
      <c r="I33" s="9">
        <f t="shared" si="9"/>
        <v>1.0782172325201154</v>
      </c>
      <c r="J33" s="9">
        <f t="shared" si="10"/>
        <v>-0.15643446504023073</v>
      </c>
      <c r="K33" s="9">
        <f t="shared" si="11"/>
        <v>0.002720392223231366</v>
      </c>
      <c r="L33" s="9">
        <f t="shared" si="12"/>
        <v>0.15645811703542706</v>
      </c>
      <c r="M33" s="10">
        <f t="shared" si="13"/>
        <v>3.193553537607337</v>
      </c>
      <c r="N33" s="10">
        <f t="shared" si="7"/>
        <v>0.390199080112705</v>
      </c>
      <c r="O33" s="10">
        <f t="shared" si="8"/>
        <v>-0.390199080112705</v>
      </c>
    </row>
    <row r="34" spans="1:15" ht="12.75">
      <c r="A34">
        <v>31</v>
      </c>
      <c r="B34" s="9">
        <f t="shared" si="0"/>
        <v>4.869468613064179</v>
      </c>
      <c r="C34" s="9">
        <f t="shared" si="1"/>
        <v>0.42178276747988463</v>
      </c>
      <c r="D34" s="9">
        <f t="shared" si="2"/>
        <v>0.24978017160072663</v>
      </c>
      <c r="E34" s="9">
        <f t="shared" si="3"/>
        <v>0.4997801232549436</v>
      </c>
      <c r="F34" s="9">
        <f t="shared" si="4"/>
        <v>0.8435655349597692</v>
      </c>
      <c r="G34" s="9">
        <f t="shared" si="5"/>
        <v>0.24989006162747177</v>
      </c>
      <c r="H34" s="9">
        <f t="shared" si="6"/>
        <v>-0.24989006162747177</v>
      </c>
      <c r="I34" s="9">
        <f t="shared" si="9"/>
        <v>0.9217827674798846</v>
      </c>
      <c r="J34" s="9">
        <f t="shared" si="10"/>
        <v>-0.15643446504023084</v>
      </c>
      <c r="K34" s="9">
        <f t="shared" si="11"/>
        <v>0.0014816120680818667</v>
      </c>
      <c r="L34" s="9">
        <f t="shared" si="12"/>
        <v>0.15644148115747145</v>
      </c>
      <c r="M34" s="10">
        <f t="shared" si="13"/>
        <v>3.349995018764808</v>
      </c>
      <c r="N34" s="10">
        <f t="shared" si="7"/>
        <v>0.392526390906983</v>
      </c>
      <c r="O34" s="10">
        <f t="shared" si="8"/>
        <v>-0.392526390906983</v>
      </c>
    </row>
    <row r="35" spans="1:15" ht="12.75">
      <c r="A35">
        <v>32</v>
      </c>
      <c r="B35" s="9">
        <f aca="true" t="shared" si="14" ref="B35:B53">PI()/n*i</f>
        <v>5.026548245743669</v>
      </c>
      <c r="C35" s="9">
        <f aca="true" t="shared" si="15" ref="C35:C53">(1-COS(phi))/2</f>
        <v>0.3454915028125264</v>
      </c>
      <c r="D35" s="9">
        <f aca="true" t="shared" si="16" ref="D35:D53">a_1*x2L+a_2*x2L^2+a_3*x2L^3+a_4*x2L^4+a_5*x2L^5+a_6*x2L^6</f>
        <v>0.2479540739266935</v>
      </c>
      <c r="E35" s="9">
        <f aca="true" t="shared" si="17" ref="E35:E53">SQRT(r2D2)</f>
        <v>0.497949870897356</v>
      </c>
      <c r="F35" s="9">
        <f aca="true" t="shared" si="18" ref="F35:F53">x2L*L</f>
        <v>0.6909830056250527</v>
      </c>
      <c r="G35" s="9">
        <f aca="true" t="shared" si="19" ref="G35:G53">r2D*D</f>
        <v>0.24897493544867796</v>
      </c>
      <c r="H35" s="9">
        <f aca="true" t="shared" si="20" ref="H35:H53">-r</f>
        <v>-0.24897493544867796</v>
      </c>
      <c r="I35" s="9">
        <f t="shared" si="9"/>
        <v>0.7672742702924109</v>
      </c>
      <c r="J35" s="9">
        <f t="shared" si="10"/>
        <v>-0.1525825293347165</v>
      </c>
      <c r="K35" s="9">
        <f t="shared" si="11"/>
        <v>-0.0009151261787938014</v>
      </c>
      <c r="L35" s="9">
        <f t="shared" si="12"/>
        <v>0.15258527358202933</v>
      </c>
      <c r="M35" s="10">
        <f t="shared" si="13"/>
        <v>3.5025802923468374</v>
      </c>
      <c r="N35" s="10">
        <f aca="true" t="shared" si="21" ref="N35:N53">PI()*r/nG</f>
        <v>0.3910889140667798</v>
      </c>
      <c r="O35" s="10">
        <f aca="true" t="shared" si="22" ref="O35:O53">-U__2_nG</f>
        <v>-0.3910889140667798</v>
      </c>
    </row>
    <row r="36" spans="1:15" ht="12.75">
      <c r="A36">
        <v>33</v>
      </c>
      <c r="B36" s="9">
        <f t="shared" si="14"/>
        <v>5.183627878423159</v>
      </c>
      <c r="C36" s="9">
        <f t="shared" si="15"/>
        <v>0.2730047501302267</v>
      </c>
      <c r="D36" s="9">
        <f t="shared" si="16"/>
        <v>0.23465316281132098</v>
      </c>
      <c r="E36" s="9">
        <f t="shared" si="17"/>
        <v>0.4844101184031161</v>
      </c>
      <c r="F36" s="9">
        <f t="shared" si="18"/>
        <v>0.5460095002604533</v>
      </c>
      <c r="G36" s="9">
        <f t="shared" si="19"/>
        <v>0.24220505920155802</v>
      </c>
      <c r="H36" s="9">
        <f t="shared" si="20"/>
        <v>-0.24220505920155802</v>
      </c>
      <c r="I36" s="9">
        <f aca="true" t="shared" si="23" ref="I36:I53">(F35+F36)/2</f>
        <v>0.6184962529427529</v>
      </c>
      <c r="J36" s="9">
        <f aca="true" t="shared" si="24" ref="J36:J53">F36-F35</f>
        <v>-0.1449735053645994</v>
      </c>
      <c r="K36" s="9">
        <f aca="true" t="shared" si="25" ref="K36:K53">G36-G35</f>
        <v>-0.006769876247119944</v>
      </c>
      <c r="L36" s="9">
        <f aca="true" t="shared" si="26" ref="L36:L53">SQRT(dx^2+dr^2)</f>
        <v>0.14513148687345848</v>
      </c>
      <c r="M36" s="10">
        <f aca="true" t="shared" si="27" ref="M36:M53">M35+ds</f>
        <v>3.647711779220296</v>
      </c>
      <c r="N36" s="10">
        <f t="shared" si="21"/>
        <v>0.3804548173249478</v>
      </c>
      <c r="O36" s="10">
        <f t="shared" si="22"/>
        <v>-0.3804548173249478</v>
      </c>
    </row>
    <row r="37" spans="1:15" ht="12.75">
      <c r="A37">
        <v>34</v>
      </c>
      <c r="B37" s="9">
        <f t="shared" si="14"/>
        <v>5.340707511102648</v>
      </c>
      <c r="C37" s="9">
        <f t="shared" si="15"/>
        <v>0.20610737385376354</v>
      </c>
      <c r="D37" s="9">
        <f t="shared" si="16"/>
        <v>0.2047352716137183</v>
      </c>
      <c r="E37" s="9">
        <f t="shared" si="17"/>
        <v>0.45247681886889884</v>
      </c>
      <c r="F37" s="9">
        <f t="shared" si="18"/>
        <v>0.41221474770752703</v>
      </c>
      <c r="G37" s="9">
        <f t="shared" si="19"/>
        <v>0.2262384094344494</v>
      </c>
      <c r="H37" s="9">
        <f t="shared" si="20"/>
        <v>-0.2262384094344494</v>
      </c>
      <c r="I37" s="9">
        <f t="shared" si="23"/>
        <v>0.47911212398399017</v>
      </c>
      <c r="J37" s="9">
        <f t="shared" si="24"/>
        <v>-0.13379475255292622</v>
      </c>
      <c r="K37" s="9">
        <f t="shared" si="25"/>
        <v>-0.015966649767108626</v>
      </c>
      <c r="L37" s="9">
        <f t="shared" si="26"/>
        <v>0.13474408972375845</v>
      </c>
      <c r="M37" s="10">
        <f t="shared" si="27"/>
        <v>3.7824558689440546</v>
      </c>
      <c r="N37" s="10">
        <f t="shared" si="21"/>
        <v>0.35537446251955296</v>
      </c>
      <c r="O37" s="10">
        <f t="shared" si="22"/>
        <v>-0.35537446251955296</v>
      </c>
    </row>
    <row r="38" spans="1:15" ht="12.75">
      <c r="A38">
        <v>35</v>
      </c>
      <c r="B38" s="9">
        <f t="shared" si="14"/>
        <v>5.497787143782138</v>
      </c>
      <c r="C38" s="9">
        <f t="shared" si="15"/>
        <v>0.14644660940672632</v>
      </c>
      <c r="D38" s="9">
        <f t="shared" si="16"/>
        <v>0.15971028734938394</v>
      </c>
      <c r="E38" s="9">
        <f t="shared" si="17"/>
        <v>0.39963769510568437</v>
      </c>
      <c r="F38" s="9">
        <f t="shared" si="18"/>
        <v>0.2928932188134526</v>
      </c>
      <c r="G38" s="9">
        <f t="shared" si="19"/>
        <v>0.19981884755284215</v>
      </c>
      <c r="H38" s="9">
        <f t="shared" si="20"/>
        <v>-0.19981884755284215</v>
      </c>
      <c r="I38" s="9">
        <f t="shared" si="23"/>
        <v>0.3525539832604898</v>
      </c>
      <c r="J38" s="9">
        <f t="shared" si="24"/>
        <v>-0.11932152889407444</v>
      </c>
      <c r="K38" s="9">
        <f t="shared" si="25"/>
        <v>-0.02641956188160724</v>
      </c>
      <c r="L38" s="9">
        <f t="shared" si="26"/>
        <v>0.12221137634293919</v>
      </c>
      <c r="M38" s="10">
        <f t="shared" si="27"/>
        <v>3.9046672452869937</v>
      </c>
      <c r="N38" s="10">
        <f t="shared" si="21"/>
        <v>0.3138747117603939</v>
      </c>
      <c r="O38" s="10">
        <f t="shared" si="22"/>
        <v>-0.3138747117603939</v>
      </c>
    </row>
    <row r="39" spans="1:15" ht="12.75">
      <c r="A39">
        <v>36</v>
      </c>
      <c r="B39" s="9">
        <f t="shared" si="14"/>
        <v>5.654866776461628</v>
      </c>
      <c r="C39" s="9">
        <f t="shared" si="15"/>
        <v>0.09549150281252633</v>
      </c>
      <c r="D39" s="9">
        <f t="shared" si="16"/>
        <v>0.10808719650665173</v>
      </c>
      <c r="E39" s="9">
        <f t="shared" si="17"/>
        <v>0.3287661729963284</v>
      </c>
      <c r="F39" s="9">
        <f t="shared" si="18"/>
        <v>0.19098300562505263</v>
      </c>
      <c r="G39" s="9">
        <f t="shared" si="19"/>
        <v>0.16438308649816416</v>
      </c>
      <c r="H39" s="9">
        <f t="shared" si="20"/>
        <v>-0.16438308649816416</v>
      </c>
      <c r="I39" s="9">
        <f t="shared" si="23"/>
        <v>0.2419381122192526</v>
      </c>
      <c r="J39" s="9">
        <f t="shared" si="24"/>
        <v>-0.10191021318839996</v>
      </c>
      <c r="K39" s="9">
        <f t="shared" si="25"/>
        <v>-0.035435761054677994</v>
      </c>
      <c r="L39" s="9">
        <f t="shared" si="26"/>
        <v>0.10789524880007165</v>
      </c>
      <c r="M39" s="10">
        <f t="shared" si="27"/>
        <v>4.0125624940870654</v>
      </c>
      <c r="N39" s="10">
        <f t="shared" si="21"/>
        <v>0.25821234845852403</v>
      </c>
      <c r="O39" s="10">
        <f t="shared" si="22"/>
        <v>-0.25821234845852403</v>
      </c>
    </row>
    <row r="40" spans="1:15" ht="12.75">
      <c r="A40">
        <v>37</v>
      </c>
      <c r="B40" s="9">
        <f t="shared" si="14"/>
        <v>5.811946409141117</v>
      </c>
      <c r="C40" s="9">
        <f t="shared" si="15"/>
        <v>0.054496737905816106</v>
      </c>
      <c r="D40" s="9">
        <f t="shared" si="16"/>
        <v>0.06091225373635464</v>
      </c>
      <c r="E40" s="9">
        <f t="shared" si="17"/>
        <v>0.24680407965905798</v>
      </c>
      <c r="F40" s="9">
        <f t="shared" si="18"/>
        <v>0.1089934758116322</v>
      </c>
      <c r="G40" s="9">
        <f t="shared" si="19"/>
        <v>0.12340203982952898</v>
      </c>
      <c r="H40" s="9">
        <f t="shared" si="20"/>
        <v>-0.12340203982952898</v>
      </c>
      <c r="I40" s="9">
        <f t="shared" si="23"/>
        <v>0.1499882407183424</v>
      </c>
      <c r="J40" s="9">
        <f t="shared" si="24"/>
        <v>-0.08198952981342043</v>
      </c>
      <c r="K40" s="9">
        <f t="shared" si="25"/>
        <v>-0.04098104666863518</v>
      </c>
      <c r="L40" s="9">
        <f t="shared" si="26"/>
        <v>0.09166094689169763</v>
      </c>
      <c r="M40" s="10">
        <f t="shared" si="27"/>
        <v>4.104223440978763</v>
      </c>
      <c r="N40" s="10">
        <f t="shared" si="21"/>
        <v>0.19383947088322165</v>
      </c>
      <c r="O40" s="10">
        <f t="shared" si="22"/>
        <v>-0.19383947088322165</v>
      </c>
    </row>
    <row r="41" spans="1:15" ht="12.75">
      <c r="A41">
        <v>38</v>
      </c>
      <c r="B41" s="9">
        <f t="shared" si="14"/>
        <v>5.969026041820607</v>
      </c>
      <c r="C41" s="9">
        <f t="shared" si="15"/>
        <v>0.024471741852423234</v>
      </c>
      <c r="D41" s="9">
        <f t="shared" si="16"/>
        <v>0.026170783085247284</v>
      </c>
      <c r="E41" s="9">
        <f t="shared" si="17"/>
        <v>0.16177386403633712</v>
      </c>
      <c r="F41" s="9">
        <f t="shared" si="18"/>
        <v>0.04894348370484646</v>
      </c>
      <c r="G41" s="9">
        <f t="shared" si="19"/>
        <v>0.08088693201816854</v>
      </c>
      <c r="H41" s="9">
        <f t="shared" si="20"/>
        <v>-0.08088693201816854</v>
      </c>
      <c r="I41" s="9">
        <f t="shared" si="23"/>
        <v>0.07896847975823933</v>
      </c>
      <c r="J41" s="9">
        <f t="shared" si="24"/>
        <v>-0.060049992106785736</v>
      </c>
      <c r="K41" s="9">
        <f t="shared" si="25"/>
        <v>-0.042515107811360434</v>
      </c>
      <c r="L41" s="9">
        <f t="shared" si="26"/>
        <v>0.07357673507459155</v>
      </c>
      <c r="M41" s="10">
        <f t="shared" si="27"/>
        <v>4.1778001760533545</v>
      </c>
      <c r="N41" s="10">
        <f t="shared" si="21"/>
        <v>0.12705689569984766</v>
      </c>
      <c r="O41" s="10">
        <f t="shared" si="22"/>
        <v>-0.12705689569984766</v>
      </c>
    </row>
    <row r="42" spans="1:15" ht="12.75">
      <c r="A42">
        <v>39</v>
      </c>
      <c r="B42" s="9">
        <f t="shared" si="14"/>
        <v>6.126105674500097</v>
      </c>
      <c r="C42" s="9">
        <f t="shared" si="15"/>
        <v>0.00615582970243117</v>
      </c>
      <c r="D42" s="9">
        <f t="shared" si="16"/>
        <v>0.006280820889387855</v>
      </c>
      <c r="E42" s="9">
        <f t="shared" si="17"/>
        <v>0.07925163020019119</v>
      </c>
      <c r="F42" s="9">
        <f t="shared" si="18"/>
        <v>0.012311659404862339</v>
      </c>
      <c r="G42" s="9">
        <f t="shared" si="19"/>
        <v>0.039625815100095586</v>
      </c>
      <c r="H42" s="9">
        <f t="shared" si="20"/>
        <v>-0.039625815100095586</v>
      </c>
      <c r="I42" s="9">
        <f t="shared" si="23"/>
        <v>0.0306275715548544</v>
      </c>
      <c r="J42" s="9">
        <f t="shared" si="24"/>
        <v>-0.03663182429998412</v>
      </c>
      <c r="K42" s="9">
        <f t="shared" si="25"/>
        <v>-0.04126111691807296</v>
      </c>
      <c r="L42" s="9">
        <f t="shared" si="26"/>
        <v>0.05517581282474952</v>
      </c>
      <c r="M42" s="10">
        <f t="shared" si="27"/>
        <v>4.2329759888781044</v>
      </c>
      <c r="N42" s="10">
        <f t="shared" si="21"/>
        <v>0.06224408480548389</v>
      </c>
      <c r="O42" s="10">
        <f t="shared" si="22"/>
        <v>-0.06224408480548389</v>
      </c>
    </row>
    <row r="43" spans="1:15" ht="12.75">
      <c r="A43">
        <v>40</v>
      </c>
      <c r="B43" s="9">
        <f t="shared" si="14"/>
        <v>6.283185307179586</v>
      </c>
      <c r="C43" s="9">
        <f t="shared" si="15"/>
        <v>0</v>
      </c>
      <c r="D43" s="9">
        <f t="shared" si="16"/>
        <v>0</v>
      </c>
      <c r="E43" s="9">
        <f t="shared" si="17"/>
        <v>0</v>
      </c>
      <c r="F43" s="9">
        <f t="shared" si="18"/>
        <v>0</v>
      </c>
      <c r="G43" s="9">
        <f t="shared" si="19"/>
        <v>0</v>
      </c>
      <c r="H43" s="9">
        <f t="shared" si="20"/>
        <v>0</v>
      </c>
      <c r="I43" s="9">
        <f t="shared" si="23"/>
        <v>0.0061558297024311695</v>
      </c>
      <c r="J43" s="9">
        <f t="shared" si="24"/>
        <v>-0.012311659404862339</v>
      </c>
      <c r="K43" s="9">
        <f t="shared" si="25"/>
        <v>-0.039625815100095586</v>
      </c>
      <c r="L43" s="9">
        <f t="shared" si="26"/>
        <v>0.04149436322741076</v>
      </c>
      <c r="M43" s="10">
        <f t="shared" si="27"/>
        <v>4.274470352105515</v>
      </c>
      <c r="N43" s="10">
        <f t="shared" si="21"/>
        <v>0</v>
      </c>
      <c r="O43" s="10">
        <f t="shared" si="22"/>
        <v>0</v>
      </c>
    </row>
    <row r="44" spans="1:15" ht="12.75">
      <c r="A44">
        <v>41</v>
      </c>
      <c r="B44" s="9">
        <f t="shared" si="14"/>
        <v>6.440264939859076</v>
      </c>
      <c r="C44" s="9">
        <f t="shared" si="15"/>
        <v>0.006155829702431115</v>
      </c>
      <c r="D44" s="9">
        <f t="shared" si="16"/>
        <v>0.006280820889387798</v>
      </c>
      <c r="E44" s="9">
        <f t="shared" si="17"/>
        <v>0.07925163020019083</v>
      </c>
      <c r="F44" s="9">
        <f t="shared" si="18"/>
        <v>0.012311659404862228</v>
      </c>
      <c r="G44" s="9">
        <f t="shared" si="19"/>
        <v>0.039625815100095406</v>
      </c>
      <c r="H44" s="9">
        <f t="shared" si="20"/>
        <v>-0.039625815100095406</v>
      </c>
      <c r="I44" s="9">
        <f t="shared" si="23"/>
        <v>0.006155829702431114</v>
      </c>
      <c r="J44" s="9">
        <f t="shared" si="24"/>
        <v>0.012311659404862228</v>
      </c>
      <c r="K44" s="9">
        <f t="shared" si="25"/>
        <v>0.039625815100095406</v>
      </c>
      <c r="L44" s="9">
        <f t="shared" si="26"/>
        <v>0.04149436322741056</v>
      </c>
      <c r="M44" s="10">
        <f t="shared" si="27"/>
        <v>4.315964715332926</v>
      </c>
      <c r="N44" s="10">
        <f t="shared" si="21"/>
        <v>0.06224408480548361</v>
      </c>
      <c r="O44" s="10">
        <f t="shared" si="22"/>
        <v>-0.06224408480548361</v>
      </c>
    </row>
    <row r="45" spans="1:15" ht="12.75">
      <c r="A45">
        <v>42</v>
      </c>
      <c r="B45" s="9">
        <f t="shared" si="14"/>
        <v>6.5973445725385655</v>
      </c>
      <c r="C45" s="9">
        <f t="shared" si="15"/>
        <v>0.02447174185242318</v>
      </c>
      <c r="D45" s="9">
        <f t="shared" si="16"/>
        <v>0.02617078308524722</v>
      </c>
      <c r="E45" s="9">
        <f t="shared" si="17"/>
        <v>0.1617738640363369</v>
      </c>
      <c r="F45" s="9">
        <f t="shared" si="18"/>
        <v>0.04894348370484635</v>
      </c>
      <c r="G45" s="9">
        <f t="shared" si="19"/>
        <v>0.08088693201816843</v>
      </c>
      <c r="H45" s="9">
        <f t="shared" si="20"/>
        <v>-0.08088693201816843</v>
      </c>
      <c r="I45" s="9">
        <f t="shared" si="23"/>
        <v>0.03062757155485429</v>
      </c>
      <c r="J45" s="9">
        <f t="shared" si="24"/>
        <v>0.03663182429998412</v>
      </c>
      <c r="K45" s="9">
        <f t="shared" si="25"/>
        <v>0.04126111691807303</v>
      </c>
      <c r="L45" s="9">
        <f t="shared" si="26"/>
        <v>0.05517581282474957</v>
      </c>
      <c r="M45" s="10">
        <f t="shared" si="27"/>
        <v>4.371140528157676</v>
      </c>
      <c r="N45" s="10">
        <f t="shared" si="21"/>
        <v>0.1270568956998475</v>
      </c>
      <c r="O45" s="10">
        <f t="shared" si="22"/>
        <v>-0.1270568956998475</v>
      </c>
    </row>
    <row r="46" spans="1:15" ht="12.75">
      <c r="A46">
        <v>43</v>
      </c>
      <c r="B46" s="9">
        <f t="shared" si="14"/>
        <v>6.754424205218055</v>
      </c>
      <c r="C46" s="9">
        <f t="shared" si="15"/>
        <v>0.054496737905815995</v>
      </c>
      <c r="D46" s="9">
        <f t="shared" si="16"/>
        <v>0.06091225373635451</v>
      </c>
      <c r="E46" s="9">
        <f t="shared" si="17"/>
        <v>0.24680407965905773</v>
      </c>
      <c r="F46" s="9">
        <f t="shared" si="18"/>
        <v>0.10899347581163198</v>
      </c>
      <c r="G46" s="9">
        <f t="shared" si="19"/>
        <v>0.12340203982952885</v>
      </c>
      <c r="H46" s="9">
        <f t="shared" si="20"/>
        <v>-0.12340203982952885</v>
      </c>
      <c r="I46" s="9">
        <f t="shared" si="23"/>
        <v>0.07896847975823916</v>
      </c>
      <c r="J46" s="9">
        <f t="shared" si="24"/>
        <v>0.060049992106785625</v>
      </c>
      <c r="K46" s="9">
        <f t="shared" si="25"/>
        <v>0.04251510781136042</v>
      </c>
      <c r="L46" s="9">
        <f t="shared" si="26"/>
        <v>0.07357673507459145</v>
      </c>
      <c r="M46" s="10">
        <f t="shared" si="27"/>
        <v>4.444717263232268</v>
      </c>
      <c r="N46" s="10">
        <f t="shared" si="21"/>
        <v>0.19383947088322145</v>
      </c>
      <c r="O46" s="10">
        <f t="shared" si="22"/>
        <v>-0.19383947088322145</v>
      </c>
    </row>
    <row r="47" spans="1:15" ht="12.75">
      <c r="A47">
        <v>44</v>
      </c>
      <c r="B47" s="9">
        <f t="shared" si="14"/>
        <v>6.911503837897545</v>
      </c>
      <c r="C47" s="9">
        <f t="shared" si="15"/>
        <v>0.09549150281252622</v>
      </c>
      <c r="D47" s="9">
        <f t="shared" si="16"/>
        <v>0.10808719650665163</v>
      </c>
      <c r="E47" s="9">
        <f t="shared" si="17"/>
        <v>0.32876617299632827</v>
      </c>
      <c r="F47" s="9">
        <f t="shared" si="18"/>
        <v>0.1909830056250524</v>
      </c>
      <c r="G47" s="9">
        <f t="shared" si="19"/>
        <v>0.1643830864981641</v>
      </c>
      <c r="H47" s="9">
        <f t="shared" si="20"/>
        <v>-0.1643830864981641</v>
      </c>
      <c r="I47" s="9">
        <f t="shared" si="23"/>
        <v>0.1499882407183422</v>
      </c>
      <c r="J47" s="9">
        <f t="shared" si="24"/>
        <v>0.08198952981342043</v>
      </c>
      <c r="K47" s="9">
        <f t="shared" si="25"/>
        <v>0.04098104666863525</v>
      </c>
      <c r="L47" s="9">
        <f t="shared" si="26"/>
        <v>0.09166094689169767</v>
      </c>
      <c r="M47" s="10">
        <f t="shared" si="27"/>
        <v>4.536378210123965</v>
      </c>
      <c r="N47" s="10">
        <f t="shared" si="21"/>
        <v>0.2582123484585239</v>
      </c>
      <c r="O47" s="10">
        <f t="shared" si="22"/>
        <v>-0.2582123484585239</v>
      </c>
    </row>
    <row r="48" spans="1:15" ht="12.75">
      <c r="A48">
        <v>45</v>
      </c>
      <c r="B48" s="9">
        <f t="shared" si="14"/>
        <v>7.0685834705770345</v>
      </c>
      <c r="C48" s="9">
        <f t="shared" si="15"/>
        <v>0.14644660940672616</v>
      </c>
      <c r="D48" s="9">
        <f t="shared" si="16"/>
        <v>0.15971028734938378</v>
      </c>
      <c r="E48" s="9">
        <f t="shared" si="17"/>
        <v>0.39963769510568414</v>
      </c>
      <c r="F48" s="9">
        <f t="shared" si="18"/>
        <v>0.29289321881345226</v>
      </c>
      <c r="G48" s="9">
        <f t="shared" si="19"/>
        <v>0.19981884755284204</v>
      </c>
      <c r="H48" s="9">
        <f t="shared" si="20"/>
        <v>-0.19981884755284204</v>
      </c>
      <c r="I48" s="9">
        <f t="shared" si="23"/>
        <v>0.24193811221925232</v>
      </c>
      <c r="J48" s="9">
        <f t="shared" si="24"/>
        <v>0.10191021318839985</v>
      </c>
      <c r="K48" s="9">
        <f t="shared" si="25"/>
        <v>0.03543576105467794</v>
      </c>
      <c r="L48" s="9">
        <f t="shared" si="26"/>
        <v>0.10789524880007154</v>
      </c>
      <c r="M48" s="10">
        <f t="shared" si="27"/>
        <v>4.644273458924037</v>
      </c>
      <c r="N48" s="10">
        <f t="shared" si="21"/>
        <v>0.31387471176039367</v>
      </c>
      <c r="O48" s="10">
        <f t="shared" si="22"/>
        <v>-0.31387471176039367</v>
      </c>
    </row>
    <row r="49" spans="1:15" ht="12.75">
      <c r="A49">
        <v>46</v>
      </c>
      <c r="B49" s="9">
        <f t="shared" si="14"/>
        <v>7.225663103256524</v>
      </c>
      <c r="C49" s="9">
        <f t="shared" si="15"/>
        <v>0.20610737385376332</v>
      </c>
      <c r="D49" s="9">
        <f t="shared" si="16"/>
        <v>0.20473527161371818</v>
      </c>
      <c r="E49" s="9">
        <f t="shared" si="17"/>
        <v>0.45247681886889873</v>
      </c>
      <c r="F49" s="9">
        <f t="shared" si="18"/>
        <v>0.4122147477075266</v>
      </c>
      <c r="G49" s="9">
        <f t="shared" si="19"/>
        <v>0.22623840943444934</v>
      </c>
      <c r="H49" s="9">
        <f t="shared" si="20"/>
        <v>-0.22623840943444934</v>
      </c>
      <c r="I49" s="9">
        <f t="shared" si="23"/>
        <v>0.3525539832604894</v>
      </c>
      <c r="J49" s="9">
        <f t="shared" si="24"/>
        <v>0.11932152889407432</v>
      </c>
      <c r="K49" s="9">
        <f t="shared" si="25"/>
        <v>0.026419561881607295</v>
      </c>
      <c r="L49" s="9">
        <f t="shared" si="26"/>
        <v>0.12221137634293909</v>
      </c>
      <c r="M49" s="10">
        <f t="shared" si="27"/>
        <v>4.766484835266976</v>
      </c>
      <c r="N49" s="10">
        <f t="shared" si="21"/>
        <v>0.3553744625195529</v>
      </c>
      <c r="O49" s="10">
        <f t="shared" si="22"/>
        <v>-0.3553744625195529</v>
      </c>
    </row>
    <row r="50" spans="1:15" ht="12.75">
      <c r="A50">
        <v>47</v>
      </c>
      <c r="B50" s="9">
        <f t="shared" si="14"/>
        <v>7.382742735936014</v>
      </c>
      <c r="C50" s="9">
        <f t="shared" si="15"/>
        <v>0.2730047501302265</v>
      </c>
      <c r="D50" s="9">
        <f t="shared" si="16"/>
        <v>0.2346531628113209</v>
      </c>
      <c r="E50" s="9">
        <f t="shared" si="17"/>
        <v>0.48441011840311604</v>
      </c>
      <c r="F50" s="9">
        <f t="shared" si="18"/>
        <v>0.5460095002604529</v>
      </c>
      <c r="G50" s="9">
        <f t="shared" si="19"/>
        <v>0.242205059201558</v>
      </c>
      <c r="H50" s="9">
        <f t="shared" si="20"/>
        <v>-0.242205059201558</v>
      </c>
      <c r="I50" s="9">
        <f t="shared" si="23"/>
        <v>0.4791121239839897</v>
      </c>
      <c r="J50" s="9">
        <f t="shared" si="24"/>
        <v>0.13379475255292633</v>
      </c>
      <c r="K50" s="9">
        <f t="shared" si="25"/>
        <v>0.015966649767108654</v>
      </c>
      <c r="L50" s="9">
        <f t="shared" si="26"/>
        <v>0.13474408972375856</v>
      </c>
      <c r="M50" s="10">
        <f t="shared" si="27"/>
        <v>4.901228924990734</v>
      </c>
      <c r="N50" s="10">
        <f t="shared" si="21"/>
        <v>0.38045481732494774</v>
      </c>
      <c r="O50" s="10">
        <f t="shared" si="22"/>
        <v>-0.38045481732494774</v>
      </c>
    </row>
    <row r="51" spans="1:15" ht="12.75">
      <c r="A51">
        <v>48</v>
      </c>
      <c r="B51" s="9">
        <f t="shared" si="14"/>
        <v>7.5398223686155035</v>
      </c>
      <c r="C51" s="9">
        <f t="shared" si="15"/>
        <v>0.34549150281252616</v>
      </c>
      <c r="D51" s="9">
        <f t="shared" si="16"/>
        <v>0.2479540739266937</v>
      </c>
      <c r="E51" s="9">
        <f t="shared" si="17"/>
        <v>0.4979498708973562</v>
      </c>
      <c r="F51" s="9">
        <f t="shared" si="18"/>
        <v>0.6909830056250522</v>
      </c>
      <c r="G51" s="9">
        <f t="shared" si="19"/>
        <v>0.24897493544867808</v>
      </c>
      <c r="H51" s="9">
        <f t="shared" si="20"/>
        <v>-0.24897493544867808</v>
      </c>
      <c r="I51" s="9">
        <f t="shared" si="23"/>
        <v>0.6184962529427526</v>
      </c>
      <c r="J51" s="9">
        <f t="shared" si="24"/>
        <v>0.1449735053645993</v>
      </c>
      <c r="K51" s="9">
        <f t="shared" si="25"/>
        <v>0.006769876247120082</v>
      </c>
      <c r="L51" s="9">
        <f t="shared" si="26"/>
        <v>0.14513148687345837</v>
      </c>
      <c r="M51" s="10">
        <f t="shared" si="27"/>
        <v>5.0463604118641925</v>
      </c>
      <c r="N51" s="10">
        <f t="shared" si="21"/>
        <v>0.39108891406678</v>
      </c>
      <c r="O51" s="10">
        <f t="shared" si="22"/>
        <v>-0.39108891406678</v>
      </c>
    </row>
    <row r="52" spans="1:15" ht="12.75">
      <c r="A52">
        <v>49</v>
      </c>
      <c r="B52" s="9">
        <f t="shared" si="14"/>
        <v>7.696902001294993</v>
      </c>
      <c r="C52" s="9">
        <f t="shared" si="15"/>
        <v>0.4217827674798844</v>
      </c>
      <c r="D52" s="9">
        <f t="shared" si="16"/>
        <v>0.2497801716007269</v>
      </c>
      <c r="E52" s="9">
        <f t="shared" si="17"/>
        <v>0.49978012325494386</v>
      </c>
      <c r="F52" s="9">
        <f t="shared" si="18"/>
        <v>0.8435655349597687</v>
      </c>
      <c r="G52" s="9">
        <f t="shared" si="19"/>
        <v>0.2498900616274719</v>
      </c>
      <c r="H52" s="9">
        <f t="shared" si="20"/>
        <v>-0.2498900616274719</v>
      </c>
      <c r="I52" s="9">
        <f t="shared" si="23"/>
        <v>0.7672742702924105</v>
      </c>
      <c r="J52" s="9">
        <f t="shared" si="24"/>
        <v>0.1525825293347165</v>
      </c>
      <c r="K52" s="9">
        <f t="shared" si="25"/>
        <v>0.0009151261787938292</v>
      </c>
      <c r="L52" s="9">
        <f t="shared" si="26"/>
        <v>0.15258527358202933</v>
      </c>
      <c r="M52" s="10">
        <f t="shared" si="27"/>
        <v>5.198945685446222</v>
      </c>
      <c r="N52" s="10">
        <f t="shared" si="21"/>
        <v>0.3925263909069832</v>
      </c>
      <c r="O52" s="10">
        <f t="shared" si="22"/>
        <v>-0.3925263909069832</v>
      </c>
    </row>
    <row r="53" spans="1:15" ht="12.75">
      <c r="A53">
        <v>50</v>
      </c>
      <c r="B53" s="9">
        <f t="shared" si="14"/>
        <v>7.853981633974483</v>
      </c>
      <c r="C53" s="9">
        <f t="shared" si="15"/>
        <v>0.49999999999999983</v>
      </c>
      <c r="D53" s="9">
        <f t="shared" si="16"/>
        <v>0.24682703125000022</v>
      </c>
      <c r="E53" s="9">
        <f t="shared" si="17"/>
        <v>0.4968168991187802</v>
      </c>
      <c r="F53" s="9">
        <f t="shared" si="18"/>
        <v>0.9999999999999996</v>
      </c>
      <c r="G53" s="9">
        <f t="shared" si="19"/>
        <v>0.24840844955939007</v>
      </c>
      <c r="H53" s="9">
        <f t="shared" si="20"/>
        <v>-0.24840844955939007</v>
      </c>
      <c r="I53" s="9">
        <f t="shared" si="23"/>
        <v>0.9217827674798842</v>
      </c>
      <c r="J53" s="9">
        <f t="shared" si="24"/>
        <v>0.15643446504023084</v>
      </c>
      <c r="K53" s="9">
        <f t="shared" si="25"/>
        <v>-0.001481612068081839</v>
      </c>
      <c r="L53" s="9">
        <f t="shared" si="26"/>
        <v>0.15644148115747145</v>
      </c>
      <c r="M53" s="10">
        <f t="shared" si="27"/>
        <v>5.355387166603693</v>
      </c>
      <c r="N53" s="10">
        <f t="shared" si="21"/>
        <v>0.39019908011270527</v>
      </c>
      <c r="O53" s="10">
        <f t="shared" si="22"/>
        <v>-0.39019908011270527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blub</dc:creator>
  <cp:keywords/>
  <dc:description/>
  <cp:lastModifiedBy>Burkart</cp:lastModifiedBy>
  <dcterms:created xsi:type="dcterms:W3CDTF">2015-04-22T20:12:13Z</dcterms:created>
  <dcterms:modified xsi:type="dcterms:W3CDTF">2015-06-01T10:19:47Z</dcterms:modified>
  <cp:category/>
  <cp:version/>
  <cp:contentType/>
  <cp:contentStatus/>
</cp:coreProperties>
</file>